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15" windowWidth="9330" windowHeight="12120" tabRatio="841" activeTab="0"/>
  </bookViews>
  <sheets>
    <sheet name="3.1a, 3.1b" sheetId="1" r:id="rId1"/>
    <sheet name="3.2" sheetId="2" r:id="rId2"/>
    <sheet name="3.3a" sheetId="3" r:id="rId3"/>
    <sheet name="3.3b,3.3c" sheetId="4" r:id="rId4"/>
    <sheet name="3.4a" sheetId="5" r:id="rId5"/>
    <sheet name="3.4b" sheetId="6" r:id="rId6"/>
    <sheet name="3.4c" sheetId="7" r:id="rId7"/>
    <sheet name="3.5a" sheetId="8" r:id="rId8"/>
    <sheet name="3.5b" sheetId="9" r:id="rId9"/>
    <sheet name="3.5c" sheetId="10" r:id="rId10"/>
    <sheet name="3.6a" sheetId="11" r:id="rId11"/>
    <sheet name="3.6b" sheetId="12" r:id="rId12"/>
    <sheet name="3.6c" sheetId="13" r:id="rId13"/>
    <sheet name="3.7" sheetId="14" r:id="rId14"/>
    <sheet name="3.8a" sheetId="15" r:id="rId15"/>
    <sheet name="3.8b" sheetId="16" r:id="rId16"/>
    <sheet name="3.8c" sheetId="17" r:id="rId17"/>
    <sheet name="3.9,3.10" sheetId="18" r:id="rId18"/>
    <sheet name="3.11a" sheetId="19" r:id="rId19"/>
    <sheet name="3.11b" sheetId="20" r:id="rId20"/>
  </sheets>
  <definedNames/>
  <calcPr fullCalcOnLoad="1"/>
</workbook>
</file>

<file path=xl/sharedStrings.xml><?xml version="1.0" encoding="utf-8"?>
<sst xmlns="http://schemas.openxmlformats.org/spreadsheetml/2006/main" count="963" uniqueCount="244">
  <si>
    <t>1   Exklusive studerande med studiemedel utomlands.
2   Inklusive vissa gymnasiala utbildningar med annan huvudman än kommun och landsting samt basåret vid högskola eller 
     universitet.
3   Andra eftergymnasiala utbildningar än högskoleutbildningar, inklusive forskarutbildning.</t>
  </si>
  <si>
    <t>1   Exklusive studerande med studiemedel utomlands.</t>
  </si>
  <si>
    <t xml:space="preserve">1   Exklusive studerande med studiemedel utomlands.
2   Nettoräknat antal. Studerande som har läst på olika nivåer
     under tidsperioden har räknats endast en gång. </t>
  </si>
  <si>
    <t>Termin</t>
  </si>
  <si>
    <t>Maximalt studiemedelsbelopp, kr</t>
  </si>
  <si>
    <t>Studiebidragets
andel av totala 
beloppet i %</t>
  </si>
  <si>
    <t>Studiebidrag</t>
  </si>
  <si>
    <t>Totalt</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</si>
  <si>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</si>
  <si>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</si>
  <si>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</si>
  <si>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</si>
  <si>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</si>
  <si>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</si>
  <si>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</si>
  <si>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</si>
  <si>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</si>
  <si>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</si>
  <si>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</si>
  <si>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</si>
  <si>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</si>
  <si>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</si>
  <si>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</si>
  <si>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Special-
pedagogisk
examen/
påbyggnad</t>
  </si>
  <si>
    <t>Stockholm</t>
  </si>
  <si>
    <t>Hela riket</t>
  </si>
  <si>
    <t>Folkhögskola</t>
  </si>
  <si>
    <t>Komvux</t>
  </si>
  <si>
    <t>År</t>
  </si>
  <si>
    <t>Gymnasieskola</t>
  </si>
  <si>
    <t>Övriga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</si>
  <si>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</si>
  <si>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</si>
  <si>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</si>
  <si>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</si>
  <si>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</si>
  <si>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</si>
  <si>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</si>
  <si>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</si>
  <si>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</si>
  <si>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</si>
  <si>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</si>
  <si>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</si>
  <si>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</si>
  <si>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</si>
  <si>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</si>
  <si>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</si>
  <si>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</si>
  <si>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</si>
  <si>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</si>
  <si>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</si>
  <si>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</si>
  <si>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</si>
  <si>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</si>
  <si>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</si>
  <si>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</si>
  <si>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</si>
  <si>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</si>
  <si>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</si>
  <si>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</si>
  <si>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</si>
  <si>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</si>
  <si>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</si>
  <si>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</si>
  <si>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</si>
  <si>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</si>
  <si>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</si>
  <si>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</si>
  <si>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</si>
  <si>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</si>
  <si>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</si>
  <si>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</si>
  <si>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</si>
  <si>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</si>
  <si>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</si>
  <si>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</si>
  <si>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</si>
  <si>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</si>
  <si>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</si>
  <si>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</si>
  <si>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</si>
  <si>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</si>
  <si>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</si>
  <si>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</si>
  <si>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</si>
  <si>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</si>
  <si>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</si>
  <si>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Kön/bidragsnivå</t>
  </si>
  <si>
    <t>Grundlån</t>
  </si>
  <si>
    <t>Merkostnadslån</t>
  </si>
  <si>
    <t>Tilläggslån</t>
  </si>
  <si>
    <t>Gymnasie-
nivå</t>
  </si>
  <si>
    <t>Grundskole-
nivå</t>
  </si>
  <si>
    <t xml:space="preserve">Totalt
</t>
  </si>
  <si>
    <t xml:space="preserve">
Komvux/
Folkhög-
skola
</t>
  </si>
  <si>
    <t xml:space="preserve">Folkhög-
skola
</t>
  </si>
  <si>
    <t>Eftergym-
nasial nivå</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</si>
  <si>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</si>
  <si>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</si>
  <si>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</si>
  <si>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</si>
  <si>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</si>
  <si>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</si>
  <si>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</si>
  <si>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</si>
  <si>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</si>
  <si>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</si>
  <si>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 xml:space="preserve">                  Financial student aid</t>
  </si>
  <si>
    <t>Utbetalda belopp, mnkr</t>
  </si>
  <si>
    <t>Kompletterande utbildning</t>
  </si>
  <si>
    <t>Antal kvinnor</t>
  </si>
  <si>
    <t>Antal män</t>
  </si>
  <si>
    <t>Generell bidragsnivå</t>
  </si>
  <si>
    <t>Högre bidragsnivå</t>
  </si>
  <si>
    <t>Andra halvåret</t>
  </si>
  <si>
    <t>Första halvåret</t>
  </si>
  <si>
    <t>Första och andra halvåret</t>
  </si>
  <si>
    <t>kr</t>
  </si>
  <si>
    <t>Efter-
gymnasial nivå</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</si>
  <si>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</si>
  <si>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</si>
  <si>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</si>
  <si>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</si>
  <si>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</si>
  <si>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</si>
  <si>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</si>
  <si>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Tabell 3.1b    Prisbasbelopp samt maximalt studiemedelsbelopp för studieperiod 
                       om 20 veckor med högre studiebidrag</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</si>
  <si>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</si>
  <si>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</si>
  <si>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</si>
  <si>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</si>
  <si>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</si>
  <si>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</si>
  <si>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</si>
  <si>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</si>
  <si>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</si>
  <si>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</si>
  <si>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</si>
  <si>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</si>
  <si>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 xml:space="preserve">
Prisbasbelopp</t>
    </r>
    <r>
      <rPr>
        <vertAlign val="superscript"/>
        <sz val="8.5"/>
        <rFont val="Arial"/>
        <family val="2"/>
      </rPr>
      <t>1</t>
    </r>
    <r>
      <rPr>
        <sz val="8.5"/>
        <rFont val="Arial"/>
        <family val="2"/>
      </rPr>
      <t xml:space="preserve"> 
kr</t>
    </r>
  </si>
  <si>
    <r>
      <t>Totalt</t>
    </r>
    <r>
      <rPr>
        <b/>
        <vertAlign val="superscript"/>
        <sz val="8.5"/>
        <rFont val="Arial"/>
        <family val="2"/>
      </rPr>
      <t>2</t>
    </r>
  </si>
  <si>
    <r>
      <t>Totalt</t>
    </r>
    <r>
      <rPr>
        <b/>
        <vertAlign val="superscript"/>
        <sz val="8"/>
        <rFont val="Arial"/>
        <family val="2"/>
      </rPr>
      <t>3</t>
    </r>
  </si>
  <si>
    <t>Universitet och högskola</t>
  </si>
  <si>
    <r>
      <t>Övriga</t>
    </r>
    <r>
      <rPr>
        <vertAlign val="superscript"/>
        <sz val="8.5"/>
        <rFont val="Arial"/>
        <family val="2"/>
      </rPr>
      <t>3</t>
    </r>
    <r>
      <rPr>
        <sz val="8.5"/>
        <rFont val="Arial"/>
        <family val="2"/>
      </rPr>
      <t xml:space="preserve">
</t>
    </r>
  </si>
  <si>
    <r>
      <t xml:space="preserve">
Övriga</t>
    </r>
    <r>
      <rPr>
        <vertAlign val="superscript"/>
        <sz val="8.5"/>
        <rFont val="Arial"/>
        <family val="2"/>
      </rPr>
      <t xml:space="preserve">3
</t>
    </r>
    <r>
      <rPr>
        <sz val="8.5"/>
        <rFont val="Arial"/>
        <family val="2"/>
      </rPr>
      <t xml:space="preserve">
</t>
    </r>
  </si>
  <si>
    <r>
      <t>Totalt antal som 
fått avslag</t>
    </r>
    <r>
      <rPr>
        <b/>
        <vertAlign val="superscript"/>
        <sz val="8.5"/>
        <rFont val="Arial"/>
        <family val="2"/>
      </rPr>
      <t>4</t>
    </r>
  </si>
  <si>
    <r>
      <t>varav med följande 
avslagsmotivering</t>
    </r>
    <r>
      <rPr>
        <vertAlign val="superscript"/>
        <sz val="8.5"/>
        <rFont val="Arial"/>
        <family val="2"/>
      </rPr>
      <t>5, 6</t>
    </r>
  </si>
  <si>
    <t>Örebro län</t>
  </si>
  <si>
    <t>1   Avser län där den studerande är folkbokförd.
2   Inklusive vissa gymnasiala utbildningar med annan huvudman än kommun eller landsting samt basåret 
     vid högskola och universitet.</t>
  </si>
  <si>
    <r>
      <t>Gymnasienivå</t>
    </r>
    <r>
      <rPr>
        <vertAlign val="superscript"/>
        <sz val="8.5"/>
        <rFont val="Arial"/>
        <family val="2"/>
      </rPr>
      <t>2</t>
    </r>
  </si>
  <si>
    <t>1   Avser län där den studerande är folkbokförd.
2   Inklusive vissa gymnasiala utbildningar med annan huvudman än kommun eller landsting 
     samt basåret vid högskola och universitet.</t>
  </si>
  <si>
    <t>1   Avser län där den studerande är folkbokförd.
2   Inklusive vissa gymnasiala utbildningar med annan huvudman än kommun eller landsting.</t>
  </si>
  <si>
    <r>
      <t>Totalt</t>
    </r>
    <r>
      <rPr>
        <b/>
        <vertAlign val="superscript"/>
        <sz val="8"/>
        <rFont val="Arial"/>
        <family val="2"/>
      </rPr>
      <t>2</t>
    </r>
  </si>
  <si>
    <t>Varav med enbart 
studiebidrag</t>
  </si>
  <si>
    <r>
      <t xml:space="preserve">
Gymnasie-
skola 
m.m.</t>
    </r>
    <r>
      <rPr>
        <vertAlign val="superscript"/>
        <sz val="8.5"/>
        <rFont val="Arial"/>
        <family val="2"/>
      </rPr>
      <t>2</t>
    </r>
    <r>
      <rPr>
        <sz val="8.5"/>
        <rFont val="Arial"/>
        <family val="2"/>
      </rPr>
      <t xml:space="preserve">
</t>
    </r>
  </si>
  <si>
    <r>
      <t>Gymnasie-
skola
m.m.</t>
    </r>
    <r>
      <rPr>
        <vertAlign val="superscript"/>
        <sz val="8.5"/>
        <rFont val="Arial"/>
        <family val="2"/>
      </rPr>
      <t>2</t>
    </r>
    <r>
      <rPr>
        <sz val="8.5"/>
        <rFont val="Arial"/>
        <family val="2"/>
      </rPr>
      <t xml:space="preserve">
</t>
    </r>
  </si>
  <si>
    <t>42 800</t>
  </si>
  <si>
    <t xml:space="preserve">Tabell 3.1a    Prisbasbelopp samt maximalt studiemedelsbelopp för studieperiod
                      om 20 veckor med generellt studiebidrag </t>
  </si>
  <si>
    <t xml:space="preserve">1   Beräkningen av studiemedel grundas på prisbasbeloppet enligt lagen (1962:381) om allmän försäkring.
2   Avser grundlån. Under vissa omständigheter är det dessutom möjligt att få merkostnadslån 
      samt sedan det andra halvåret 2001 tilläggslån. </t>
  </si>
  <si>
    <r>
      <t>00</t>
    </r>
    <r>
      <rPr>
        <sz val="8.5"/>
        <rFont val="Arial"/>
        <family val="2"/>
      </rPr>
      <t>–19 år</t>
    </r>
  </si>
  <si>
    <t>20–24 år</t>
  </si>
  <si>
    <t>25–29 år</t>
  </si>
  <si>
    <t>30–34 år</t>
  </si>
  <si>
    <t>35–39 år</t>
  </si>
  <si>
    <t>40–44 år</t>
  </si>
  <si>
    <t>45–49 år</t>
  </si>
  <si>
    <t>50–54 år</t>
  </si>
  <si>
    <t>55 år–</t>
  </si>
  <si>
    <r>
      <t>00</t>
    </r>
    <r>
      <rPr>
        <sz val="8"/>
        <rFont val="Arial"/>
        <family val="2"/>
      </rPr>
      <t>–19 år</t>
    </r>
  </si>
  <si>
    <t xml:space="preserve">50 år– </t>
  </si>
  <si>
    <r>
      <t>0</t>
    </r>
    <r>
      <rPr>
        <sz val="8.5"/>
        <rFont val="Arial"/>
        <family val="2"/>
      </rPr>
      <t>0–4  år</t>
    </r>
  </si>
  <si>
    <r>
      <t>0</t>
    </r>
    <r>
      <rPr>
        <sz val="8.5"/>
        <rFont val="Arial"/>
        <family val="2"/>
      </rPr>
      <t>5–9 år</t>
    </r>
  </si>
  <si>
    <t>10–14 år</t>
  </si>
  <si>
    <t>15–18 år</t>
  </si>
  <si>
    <r>
      <t>20–24 år</t>
    </r>
    <r>
      <rPr>
        <vertAlign val="superscript"/>
        <sz val="8.5"/>
        <rFont val="Arial"/>
        <family val="2"/>
      </rPr>
      <t>3</t>
    </r>
  </si>
  <si>
    <t>1   Det högre bidraget kan endast erhållas för studier i Sverige.
2   Tabellen har sekretessgranskats, vilket innebär att enskilda celler med antal mindre än 3 har ersatts med " 
     och att summeringar har justerats.
3   Nettoräknat antal. Studerande som har läst på olika utbildningsnivåer under läsåret har räknats endast en gång.</t>
  </si>
  <si>
    <t>1   Beräkningen av studiemedel grundas på prisbasbeloppet enligt lagen (1962:381) om allmän försäkring.
2   Avser grundlån. Under vissa omständigheter är det dessutom möjligt att få merkostnadslån 
     samt sedan det andra halvåret 2001 tilläggslån.</t>
  </si>
  <si>
    <t xml:space="preserve">                       Number of students receiving financial student aid and total expenditure,
                       by sex, level of grant and type of aid, 2009/10 </t>
  </si>
  <si>
    <t xml:space="preserve">                        Number of students receiving financial student aid, by sex, 
                        type of aid, type of school and level of education, 2009/10</t>
  </si>
  <si>
    <t xml:space="preserve">                       Number of students receiving basic grant, by sex, type of aid, type of school and level 
                       of education, 2009/10</t>
  </si>
  <si>
    <t xml:space="preserve">                       Number of students receiving higher grant, by sex, type of aid, type of school and 
                       level of education, 2009/10 </t>
  </si>
  <si>
    <t xml:space="preserve">                       Number of students receiving financial student aid and students receiving only the 
                       grant element of student aid, by study tempo, sex and level of education, 2009/10</t>
  </si>
  <si>
    <t xml:space="preserve">                       Number of students receiving basic grant and students receiving only the grant element 
                       of student aid, by study tempo, sex and level of education, 2009/10</t>
  </si>
  <si>
    <t xml:space="preserve">                       Number of students receiving higher grant and students receiving only the grant 
                       element of student aid, by study tempo, sex and level of education, 2009/10</t>
  </si>
  <si>
    <t xml:space="preserve">Ålder
2009-12-31
</t>
  </si>
  <si>
    <t>Ålder 2009-12-31</t>
  </si>
  <si>
    <t xml:space="preserve">                       Number of students receiving reduced financial student aid 
                       due to reported income, by level of education, study tempo 
                       and sex, 2009/10</t>
  </si>
  <si>
    <t>Höstterminen 2009</t>
  </si>
  <si>
    <t>Vårterminen 2010</t>
  </si>
  <si>
    <t xml:space="preserve">                       Number of students with the basic grant receiving reduced 
                       financial student aid due to reported income, by level of 
                       education, study tempo and sex, 2009/10</t>
  </si>
  <si>
    <t xml:space="preserve">                       Number of students with the higher grant receiving reduced 
                       financial student aid due to reported income, by level of education, 
                       study tempo and sex, 2009/10</t>
  </si>
  <si>
    <t>Hösterminen 2009</t>
  </si>
  <si>
    <t xml:space="preserve">                     Number of persons with rejected applications for financial student aid, by level of 
                     education, type of school, sex and grounds given for rejection, 2009/10</t>
  </si>
  <si>
    <r>
      <t>Tabell 3.8a    Antal studerande som fått studiemedel för studier på grundskole- 
                      och gymnasienivå, fördelat på kön och län</t>
    </r>
    <r>
      <rPr>
        <b/>
        <vertAlign val="superscript"/>
        <sz val="10"/>
        <rFont val="Arial"/>
        <family val="2"/>
      </rPr>
      <t>1</t>
    </r>
    <r>
      <rPr>
        <b/>
        <sz val="10"/>
        <rFont val="Arial"/>
        <family val="2"/>
      </rPr>
      <t>, 2009/10</t>
    </r>
  </si>
  <si>
    <t xml:space="preserve">                       Number of students receiving financial student aid for studies at compulsory 
                       school level and at upper secondary school level, by sex and county, 2009/10</t>
  </si>
  <si>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2009/10</t>
    </r>
  </si>
  <si>
    <t xml:space="preserve">                       Number of students receiving basic grant for studies at compulsory school level 
                       and at upper secondary school level, by sex and county, 2009/10</t>
  </si>
  <si>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2009/10</t>
    </r>
  </si>
  <si>
    <t xml:space="preserve">                       Number of students receiving higher grant at compulsory school level and at upper 
                       secondary school level, by sex and county, 2009/10</t>
  </si>
  <si>
    <t xml:space="preserve">                        Number of students receiving financial student aid and extra 
                        child allowance, by sex and age, 2009/10</t>
  </si>
  <si>
    <r>
      <t xml:space="preserve">                         Number of children with parents who receive financial student aid</t>
    </r>
    <r>
      <rPr>
        <sz val="10"/>
        <rFont val="Arial"/>
        <family val="2"/>
      </rPr>
      <t xml:space="preserve"> 
                         </t>
    </r>
    <r>
      <rPr>
        <sz val="10"/>
        <rFont val="Arial"/>
        <family val="0"/>
      </rPr>
      <t>and extra child allowance, by sex and age, 2009/10</t>
    </r>
  </si>
  <si>
    <t xml:space="preserve">Ålder 2009-12-31
</t>
  </si>
  <si>
    <t xml:space="preserve">                          Number of students receiving financial student aid and 
                          extra child allowance, by sex, level of education and 
                          number of children, 2009/10</t>
  </si>
  <si>
    <t xml:space="preserve">                          Disbursed amount of extra child allowance, by sex, level of 
                          education and number of children, SEK million, 2009/10 </t>
  </si>
  <si>
    <r>
      <t>Tabell 3.5c    Andel studerande per åldersgrupp som fått studiemedel med högre bidrag</t>
    </r>
    <r>
      <rPr>
        <b/>
        <vertAlign val="superscript"/>
        <sz val="10"/>
        <rFont val="Arial"/>
        <family val="2"/>
      </rPr>
      <t>1</t>
    </r>
    <r>
      <rPr>
        <b/>
        <sz val="10"/>
        <rFont val="Arial"/>
        <family val="2"/>
      </rPr>
      <t>, 
                      fördelat på ålder, kön, utbildningsnivå och skolform, procent, 2009/10</t>
    </r>
  </si>
  <si>
    <r>
      <t>Övriga</t>
    </r>
    <r>
      <rPr>
        <vertAlign val="superscript"/>
        <sz val="8"/>
        <rFont val="Arial"/>
        <family val="2"/>
      </rPr>
      <t>6</t>
    </r>
  </si>
  <si>
    <r>
      <t>KY-utbildning</t>
    </r>
    <r>
      <rPr>
        <vertAlign val="superscript"/>
        <sz val="8"/>
        <rFont val="Arial"/>
        <family val="2"/>
      </rPr>
      <t>4</t>
    </r>
  </si>
  <si>
    <r>
      <t>Yrkeshögskola</t>
    </r>
    <r>
      <rPr>
        <vertAlign val="superscript"/>
        <sz val="8"/>
        <rFont val="Arial"/>
        <family val="2"/>
      </rPr>
      <t>5</t>
    </r>
  </si>
  <si>
    <r>
      <t>Tabell 3.5b    Andel studerande per åldersgrupp som fått studiemedel</t>
    </r>
    <r>
      <rPr>
        <b/>
        <sz val="10"/>
        <rFont val="Arial"/>
        <family val="2"/>
      </rPr>
      <t xml:space="preserve"> med generellt bidrag</t>
    </r>
    <r>
      <rPr>
        <b/>
        <vertAlign val="superscript"/>
        <sz val="10"/>
        <rFont val="Arial"/>
        <family val="2"/>
      </rPr>
      <t>1</t>
    </r>
    <r>
      <rPr>
        <b/>
        <sz val="10"/>
        <rFont val="Arial"/>
        <family val="2"/>
      </rPr>
      <t>, 
                      fördelat på ålder, kön, utbildningsnivå och skolform, procent, 2009/10</t>
    </r>
  </si>
  <si>
    <t xml:space="preserve">1   Exklusive studerande med studiemedel utomlands.
2   Nettoräknat antal. Studerande som har läst med olika bidragsnivåer under tidsperioden har räknats endast en gång. </t>
  </si>
  <si>
    <t>1   Exklusive studerande med studiemedel utomlands.
2   En person kan finnas registrerad med olika studietakt under samma läsår.
3   Tabellen har sekretessgranskats, vilket innebär att enskilda celler med antal färre än 3 har ersatts med " och att summeringar 
     har justerats.
4   Inklusive vissa gymnasiala utbildningar med annan huvudman än kommun och landsting samt basåret vid högskola eller universitet. 
5   Andra eftergymnasiala utbildningar än högskoleutbildningar.</t>
  </si>
  <si>
    <r>
      <t>Gymnasie-
skola
m.m.</t>
    </r>
    <r>
      <rPr>
        <vertAlign val="superscript"/>
        <sz val="8.5"/>
        <rFont val="Arial"/>
        <family val="2"/>
      </rPr>
      <t>4</t>
    </r>
    <r>
      <rPr>
        <sz val="8.5"/>
        <rFont val="Arial"/>
        <family val="2"/>
      </rPr>
      <t xml:space="preserve">
</t>
    </r>
  </si>
  <si>
    <r>
      <t>Övriga</t>
    </r>
    <r>
      <rPr>
        <vertAlign val="superscript"/>
        <sz val="8.5"/>
        <rFont val="Arial"/>
        <family val="2"/>
      </rPr>
      <t>5</t>
    </r>
    <r>
      <rPr>
        <sz val="8.5"/>
        <rFont val="Arial"/>
        <family val="2"/>
      </rPr>
      <t xml:space="preserve">
</t>
    </r>
  </si>
  <si>
    <r>
      <t>Tabell 3.3c    Antal studerande som fått studiemedel med högre bidrag</t>
    </r>
    <r>
      <rPr>
        <b/>
        <vertAlign val="superscript"/>
        <sz val="10"/>
        <rFont val="Arial"/>
        <family val="2"/>
      </rPr>
      <t>1</t>
    </r>
    <r>
      <rPr>
        <b/>
        <sz val="10"/>
        <rFont val="Arial"/>
        <family val="2"/>
      </rPr>
      <t>, fördelat 
                       på kön, typ av studiestöd, skolform och utbildningsnivå, 2009/10</t>
    </r>
    <r>
      <rPr>
        <b/>
        <vertAlign val="superscript"/>
        <sz val="10"/>
        <rFont val="Arial"/>
        <family val="2"/>
      </rPr>
      <t>2</t>
    </r>
  </si>
  <si>
    <t>1   Exklusive studerande med studiemedel utomlands.
2   Tabellen har sekretessgranskats, vilket innebär att enskilda celler med antal mindre än 3 har ersatts med " och att summeringar 
     har justerats.
3   Nettoräknat antal. Studerande som har läst på olika utbildningsnivåer under läsåret har räknats endast en gång.
4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5   Ny skolform från och med den 1 juli 2009. Myndigheten för yrkeshögskolan beslutar om vilka utbildningar som får
     ingå i yrkeshögskolan.
6   I skolformen "Övriga" ingår eftergymnasial utbildning vid vissa trafikflygarutbildningar, teologiska utbildningar, polisutbildningar
     med mera. Även enstaka personer där uppgift om skolform saknas ingår i denna grupp.</t>
  </si>
  <si>
    <t xml:space="preserve">1   Exklusive studerande med studiemedel utomlands.
2   Tabellen har sekretessgranskats, vilket innebär att enskilda celler med antal mindre än 3 har ersatts med " och att summeringar 
     har justerats.
3   Nettoräknat antal. Studerande som har läst på olika utbildningsnivåer under läsåret har räknats endast en gång.
4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5   Ny skolform från och med den 1 juli 2009. Myndigheten för yrkeshögskolan beslutar om vilka utbildningar som får ingå i
     yrkeshögskolan.
6   I skolformen "Övriga" ingår eftergymnasial utbildning vid vissa trafikflygarutbildningar, teologiska utbildningar, polisutbildningar med
     mera. Även enstaka personer där uppgift om skolform saknas ingår i denna grupp. </t>
  </si>
  <si>
    <t xml:space="preserve">1   Det högre bidraget kan fås endast för studier i Sverige.
2   En person kan finnas registrerad med olika studietakt under samma läsår.
3   Tabellen har sekretessgranskats, vilket innebär att enskilda celler med antal färre än 3 har 
     ersatts med " och att summeringar har justerats.
4   Inklusive vissa gymnasiala utbildningar med annan huvudman än kommun och landsting. </t>
  </si>
  <si>
    <t xml:space="preserve">                       Relative share of students per age-group receiving financial student aid, by age, sex, 
                       level of education and type of school, percent, 2009/10 </t>
  </si>
  <si>
    <t xml:space="preserve">                       Relative share of students per age-group receiving basic grant, by age, sex, level of 
                       education and type of school, percent, 2009/10 </t>
  </si>
  <si>
    <t xml:space="preserve">                       Relative share of students per age-group receiving higher grant, by age, sex, level of 
                       education and type of school, percent, 2009/10</t>
  </si>
  <si>
    <t>1   Det högre bidraget kan fås endast för studier i Sverige.
2   Inklusive vissa gymnasiala utbildningar med annan huvudman än kommun och landsting.                                                                                                                                                                                                                                                                                           3   Den åldersfördelning som redovisas avser åldern vid årets slut 2009. Studiemedel med det högre bidraget 
      kan beviljas tidigast från och med ingången av det kalenderår då den studerande fyller 25 år.
      I åldersintervallet 20–24 år återfinns personer som fyllde 25 år under 2010 och som påbörjade 
      sina studier under det första kalenderhalvåret 2010.</t>
  </si>
  <si>
    <t>1   Exklusive studerande med studiemedel utomlands.
2   Redovisningen gäller de beslut om reducering som görs utifrån den inkomst som 
     den studerande har uppgett. Det är dessa inkomstuppgifter som ligger till grund vid prövning och 
     utbetalning. Den efterkontroll som görs mot Skatteverkets taxeringsregister finns inte 
     med i tabellen.</t>
  </si>
  <si>
    <t xml:space="preserve">
1   Det högre bidraget kan fås endast för studier i Sverige.
2   Tabellen har sekretessgranskats, vilket innebär att enskilda celler med antal mindre än 3 har 
     ersatts med " och att summeringar har justerats.
3   Redovisningen gäller de beslut om reducering som görs utifrån den inkomst som 
     den studerande har uppgett. Det är dessa inkomstuppgifter som ligger till grund vid prövning och
     utbetalning.  Den efterkontroll som görs mot Skatteverkets taxeringsregister finns inte 
     med i tabellen.</t>
  </si>
  <si>
    <r>
      <t>Tabell 3.11b     Utbetalda belopp i tilläggsbidrag</t>
    </r>
    <r>
      <rPr>
        <b/>
        <vertAlign val="superscript"/>
        <sz val="10"/>
        <rFont val="Arial"/>
        <family val="2"/>
      </rPr>
      <t>1</t>
    </r>
    <r>
      <rPr>
        <b/>
        <sz val="10"/>
        <rFont val="Arial"/>
        <family val="2"/>
      </rPr>
      <t>, fördelat på kön, 
                         utbildningsnivå och antal barn, miljoner kronor, 2009/10</t>
    </r>
  </si>
  <si>
    <t>"</t>
  </si>
  <si>
    <t>1   Exklusive studerande med studiemedel utomlands.
2   En person kan finnas registrerad med olika studietakt under samma läsår.
3   Tabellen har sekretessgranskats, vilket innebär att enskilda celler med antal mindre än 3 har ersatts med " och att summeringar 
     har justerats.
4   Inklusive vissa gymnasiala utbildningar med annan huvudman än kommun och landsting samt basåret vid 
     högskola eller universitet. 
5   Andra eftergymnasiala utbildningar än högskoleutbildningar.</t>
  </si>
  <si>
    <t>1   Exklusive studerande med studiemedel utomlands.
2   Inklusive vissa gymnasiala utbildningar med annan huvudman än kommun och landsting samt basåret vid högskola eller 
     universitet.
3   Andra eftergymnasiala utbildningar än högskoleutbildningar. Forskarutbildningens 45 personer ingår i denna grupp</t>
  </si>
  <si>
    <r>
      <t xml:space="preserve">Tabell 3.2     Antal studerande som fått studiemedel </t>
    </r>
    <r>
      <rPr>
        <b/>
        <vertAlign val="superscript"/>
        <sz val="10"/>
        <rFont val="Arial"/>
        <family val="2"/>
      </rPr>
      <t>1</t>
    </r>
    <r>
      <rPr>
        <b/>
        <sz val="10"/>
        <rFont val="Arial"/>
        <family val="2"/>
      </rPr>
      <t xml:space="preserve"> samt utbetalda belopp, fördelat på kön, 
                      bidragsnivå och typ av studiestöd, 2009/10</t>
    </r>
  </si>
  <si>
    <r>
      <t>Tabell 3.3a     Antal studerande som fått studiemedel</t>
    </r>
    <r>
      <rPr>
        <b/>
        <vertAlign val="superscript"/>
        <sz val="10"/>
        <rFont val="Arial"/>
        <family val="2"/>
      </rPr>
      <t xml:space="preserve"> 1</t>
    </r>
    <r>
      <rPr>
        <b/>
        <sz val="10"/>
        <rFont val="Arial"/>
        <family val="2"/>
      </rPr>
      <t>, fördelat på kön, typ av studiestöd, 
                        skolform och utbildningsnivå, 2009/10</t>
    </r>
    <r>
      <rPr>
        <b/>
        <vertAlign val="superscript"/>
        <sz val="10"/>
        <rFont val="Arial"/>
        <family val="2"/>
      </rPr>
      <t xml:space="preserve"> 2</t>
    </r>
  </si>
  <si>
    <r>
      <t>Tabell 3.3b    Antal studerande som fått studiemedel med generellt bidrag</t>
    </r>
    <r>
      <rPr>
        <b/>
        <vertAlign val="superscript"/>
        <sz val="10"/>
        <rFont val="Arial"/>
        <family val="2"/>
      </rPr>
      <t xml:space="preserve"> 1</t>
    </r>
    <r>
      <rPr>
        <b/>
        <sz val="10"/>
        <rFont val="Arial"/>
        <family val="2"/>
      </rPr>
      <t>, fördelat på 
                       kön, typ av studiestöd, skolform och utbildningsnivå, 2009/10</t>
    </r>
    <r>
      <rPr>
        <b/>
        <vertAlign val="superscript"/>
        <sz val="10"/>
        <rFont val="Arial"/>
        <family val="2"/>
      </rPr>
      <t>2</t>
    </r>
  </si>
  <si>
    <r>
      <t>Tabell 3.4a    Antal studerande som fått studiemedel</t>
    </r>
    <r>
      <rPr>
        <b/>
        <vertAlign val="superscript"/>
        <sz val="10"/>
        <rFont val="Arial"/>
        <family val="2"/>
      </rPr>
      <t xml:space="preserve"> 1</t>
    </r>
    <r>
      <rPr>
        <b/>
        <sz val="10"/>
        <rFont val="Arial"/>
        <family val="2"/>
      </rPr>
      <t xml:space="preserve"> samt studerande med enbart 
                      studiebidrag, fördelat på studietakt, kön och utbildningsnivå, 2009/10</t>
    </r>
    <r>
      <rPr>
        <b/>
        <vertAlign val="superscript"/>
        <sz val="10"/>
        <rFont val="Arial"/>
        <family val="2"/>
      </rPr>
      <t xml:space="preserve"> 2, 3</t>
    </r>
  </si>
  <si>
    <r>
      <t>Tabell 3.4b    Antal studerande som fått studiemedel med generellt bidrag</t>
    </r>
    <r>
      <rPr>
        <b/>
        <vertAlign val="superscript"/>
        <sz val="10"/>
        <rFont val="Arial"/>
        <family val="2"/>
      </rPr>
      <t>1</t>
    </r>
    <r>
      <rPr>
        <b/>
        <sz val="10"/>
        <rFont val="Arial"/>
        <family val="2"/>
      </rPr>
      <t xml:space="preserve"> samt 
                      studerande som fått enbart studiebidrag, fördelat på studietakt, kön 
                      och utbildningsnivå, 2009/10</t>
    </r>
    <r>
      <rPr>
        <b/>
        <vertAlign val="superscript"/>
        <sz val="10"/>
        <rFont val="Arial"/>
        <family val="2"/>
      </rPr>
      <t xml:space="preserve"> 2, 3</t>
    </r>
    <r>
      <rPr>
        <b/>
        <sz val="10"/>
        <rFont val="Arial"/>
        <family val="2"/>
      </rPr>
      <t xml:space="preserve">  </t>
    </r>
  </si>
  <si>
    <r>
      <t>Tabell 3.4c    Antal studerande som fått studiemedel med högre bidrag</t>
    </r>
    <r>
      <rPr>
        <b/>
        <vertAlign val="superscript"/>
        <sz val="10"/>
        <rFont val="Arial"/>
        <family val="2"/>
      </rPr>
      <t>1</t>
    </r>
    <r>
      <rPr>
        <b/>
        <sz val="10"/>
        <rFont val="Arial"/>
        <family val="2"/>
      </rPr>
      <t xml:space="preserve"> </t>
    </r>
    <r>
      <rPr>
        <b/>
        <vertAlign val="superscript"/>
        <sz val="10"/>
        <rFont val="Arial"/>
        <family val="2"/>
      </rPr>
      <t xml:space="preserve"> </t>
    </r>
    <r>
      <rPr>
        <b/>
        <sz val="10"/>
        <rFont val="Arial"/>
        <family val="2"/>
      </rPr>
      <t xml:space="preserve">
                      samt studerande som fått enbart studiebidrag, fördelat på 
                      studietakt, kön och utbildningsnivå, 2009/10</t>
    </r>
    <r>
      <rPr>
        <b/>
        <vertAlign val="superscript"/>
        <sz val="10"/>
        <rFont val="Arial"/>
        <family val="2"/>
      </rPr>
      <t xml:space="preserve"> 2, 3</t>
    </r>
  </si>
  <si>
    <r>
      <t>Tabell 3.5a    Andel studerande per åldersgrupp som fått studiemedel</t>
    </r>
    <r>
      <rPr>
        <b/>
        <vertAlign val="superscript"/>
        <sz val="10"/>
        <rFont val="Arial"/>
        <family val="2"/>
      </rPr>
      <t xml:space="preserve"> 1</t>
    </r>
    <r>
      <rPr>
        <b/>
        <sz val="10"/>
        <rFont val="Arial"/>
        <family val="2"/>
      </rPr>
      <t>, fördelat på ålder, kön, 
                      utbildningsnivå och skolform, procent, 2009/10</t>
    </r>
  </si>
  <si>
    <r>
      <t>Tabell 3.6a    Antal studerande som fått reducerade studiemedel</t>
    </r>
    <r>
      <rPr>
        <b/>
        <vertAlign val="superscript"/>
        <sz val="10"/>
        <rFont val="Arial"/>
        <family val="2"/>
      </rPr>
      <t xml:space="preserve"> 1 </t>
    </r>
    <r>
      <rPr>
        <b/>
        <sz val="10"/>
        <rFont val="Arial"/>
        <family val="2"/>
      </rPr>
      <t xml:space="preserve"> 
                      på grund av meddelad inkomst, fördelat på utbild-
                      ningsnivå, studietakt och kön, 2009/10</t>
    </r>
    <r>
      <rPr>
        <b/>
        <vertAlign val="superscript"/>
        <sz val="10"/>
        <rFont val="Arial"/>
        <family val="2"/>
      </rPr>
      <t xml:space="preserve"> 2</t>
    </r>
    <r>
      <rPr>
        <b/>
        <sz val="10"/>
        <rFont val="Arial"/>
        <family val="2"/>
      </rPr>
      <t xml:space="preserve"> </t>
    </r>
  </si>
  <si>
    <t>1   Exklusive studerande med studiemedel utomlands.
2   Redovisningen gäller de beslut om reducering som görs utifrån den inkomst som den studerande 
     har uppgett. Det är dessa inkomstuppgifter som ligger till grund vid prövning och utbetalning. 
     Den efterkontroll som görs mot Skatteverkets taxeringsregister finns inte med i tabellen.</t>
  </si>
  <si>
    <r>
      <t>Tabell 3.6b    Antal studerande med generellt bidrag</t>
    </r>
    <r>
      <rPr>
        <b/>
        <vertAlign val="superscript"/>
        <sz val="10"/>
        <rFont val="Arial"/>
        <family val="2"/>
      </rPr>
      <t>1</t>
    </r>
    <r>
      <rPr>
        <b/>
        <sz val="10"/>
        <rFont val="Arial"/>
        <family val="2"/>
      </rPr>
      <t xml:space="preserve"> som fått reducerade
                      studiemedel på grund av meddelad inkomst, fördelat på 
                      utbildningsnivå, studietakt och kön, 2009/10</t>
    </r>
    <r>
      <rPr>
        <b/>
        <vertAlign val="superscript"/>
        <sz val="10"/>
        <rFont val="Arial"/>
        <family val="2"/>
      </rPr>
      <t xml:space="preserve"> 2 </t>
    </r>
  </si>
  <si>
    <r>
      <t>Tabell 3.6c    Antal studerande med högre bidrag</t>
    </r>
    <r>
      <rPr>
        <b/>
        <vertAlign val="superscript"/>
        <sz val="10"/>
        <rFont val="Arial"/>
        <family val="2"/>
      </rPr>
      <t>1</t>
    </r>
    <r>
      <rPr>
        <b/>
        <sz val="10"/>
        <rFont val="Arial"/>
        <family val="2"/>
      </rPr>
      <t xml:space="preserve"> som fått reducerade 
                      studiemedel på grund av meddelad inkomst, fördelat på 
                      utbildningsnivå, studietakt och kön, 2009/10</t>
    </r>
    <r>
      <rPr>
        <b/>
        <vertAlign val="superscript"/>
        <sz val="10"/>
        <rFont val="Arial"/>
        <family val="2"/>
      </rPr>
      <t xml:space="preserve"> 2, 3</t>
    </r>
    <r>
      <rPr>
        <b/>
        <sz val="10"/>
        <rFont val="Arial"/>
        <family val="2"/>
      </rPr>
      <t xml:space="preserve">  </t>
    </r>
  </si>
  <si>
    <r>
      <t>Tabell 3.7    Antal personer som fått avslag på ansökan om studiemedel</t>
    </r>
    <r>
      <rPr>
        <b/>
        <vertAlign val="superscript"/>
        <sz val="10"/>
        <rFont val="Arial"/>
        <family val="2"/>
      </rPr>
      <t xml:space="preserve"> 1</t>
    </r>
    <r>
      <rPr>
        <b/>
        <sz val="10"/>
        <rFont val="Arial"/>
        <family val="2"/>
      </rPr>
      <t xml:space="preserve">, fördelat på 
                    utbildningsnivå, skolform, kön och avslagsgrund, 2009/10  </t>
    </r>
  </si>
  <si>
    <r>
      <t>Tabell 3.9       Antal studerande med studiemedel</t>
    </r>
    <r>
      <rPr>
        <b/>
        <vertAlign val="superscript"/>
        <sz val="10"/>
        <rFont val="Arial"/>
        <family val="2"/>
      </rPr>
      <t xml:space="preserve"> 1</t>
    </r>
    <r>
      <rPr>
        <b/>
        <sz val="10"/>
        <rFont val="Arial"/>
        <family val="2"/>
      </rPr>
      <t xml:space="preserve"> som fått tilläggsbidrag, 
                       fördelat på kön och ålder, 2009/10</t>
    </r>
    <r>
      <rPr>
        <b/>
        <vertAlign val="superscript"/>
        <sz val="10"/>
        <rFont val="Arial"/>
        <family val="2"/>
      </rPr>
      <t>1</t>
    </r>
  </si>
  <si>
    <r>
      <t>Tabell 3.10      Antal barn vars föräldrar fått studiemedel</t>
    </r>
    <r>
      <rPr>
        <b/>
        <vertAlign val="superscript"/>
        <sz val="10"/>
        <rFont val="Arial"/>
        <family val="2"/>
      </rPr>
      <t xml:space="preserve"> 1</t>
    </r>
    <r>
      <rPr>
        <b/>
        <sz val="10"/>
        <rFont val="Arial"/>
        <family val="2"/>
      </rPr>
      <t xml:space="preserve"> och tilläggsbidrag, 
                        fördelat på kön och ålder, 2009/10</t>
    </r>
  </si>
  <si>
    <r>
      <t>Tabell 3.11a     Antal studerande med studiemedel</t>
    </r>
    <r>
      <rPr>
        <b/>
        <vertAlign val="superscript"/>
        <sz val="10"/>
        <rFont val="Arial"/>
        <family val="2"/>
      </rPr>
      <t xml:space="preserve"> 1</t>
    </r>
    <r>
      <rPr>
        <b/>
        <sz val="10"/>
        <rFont val="Arial"/>
        <family val="2"/>
      </rPr>
      <t xml:space="preserve"> som fått tilläggsbidrag, 
                         fördelat på kön, utbildningsnivå och antal barn, 2009/10</t>
    </r>
  </si>
  <si>
    <t>1   Exklusive ansökningar om studiemedel utomlands.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Tabellen har sekretessgranskats, vilket innebär att enskilda celler med antal mindre än 3 har ersatts med " 
      och att summeringar har justerats.
7   Uppgifterna för avslag på grund av studieresultat är korrigerade 2012-06-07</t>
  </si>
  <si>
    <r>
      <t>studieresultat</t>
    </r>
    <r>
      <rPr>
        <vertAlign val="superscript"/>
        <sz val="8.5"/>
        <rFont val="Arial"/>
        <family val="2"/>
      </rPr>
      <t>7</t>
    </r>
  </si>
</sst>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 numFmtId="168" formatCode="0.0%"/>
    <numFmt numFmtId="169" formatCode="#,##0.0;&quot;-&quot;#,##0.0"/>
  </numFmts>
  <fonts count="58">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20"/>
      <name val="Arial"/>
      <family val="0"/>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0" fillId="19" borderId="1" applyNumberFormat="0" applyFont="0" applyAlignment="0" applyProtection="0"/>
    <xf numFmtId="0" fontId="43" fillId="20" borderId="2" applyNumberFormat="0" applyAlignment="0" applyProtection="0"/>
    <xf numFmtId="0" fontId="44" fillId="21" borderId="0" applyNumberFormat="0" applyBorder="0" applyAlignment="0" applyProtection="0"/>
    <xf numFmtId="0" fontId="45"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29" borderId="2" applyNumberFormat="0" applyAlignment="0" applyProtection="0"/>
    <xf numFmtId="0" fontId="48" fillId="30" borderId="3" applyNumberFormat="0" applyAlignment="0" applyProtection="0"/>
    <xf numFmtId="0" fontId="49" fillId="0" borderId="4" applyNumberFormat="0" applyFill="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cellStyleXfs>
  <cellXfs count="27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3" fillId="0" borderId="1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0" fontId="3" fillId="0" borderId="11" xfId="0" applyFont="1" applyBorder="1" applyAlignment="1">
      <alignment wrapText="1"/>
    </xf>
    <xf numFmtId="0" fontId="3"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7" fillId="0" borderId="10" xfId="0" applyFont="1" applyBorder="1" applyAlignment="1">
      <alignment/>
    </xf>
    <xf numFmtId="3" fontId="9" fillId="0" borderId="10" xfId="0" applyNumberFormat="1" applyFont="1" applyBorder="1" applyAlignment="1">
      <alignment/>
    </xf>
    <xf numFmtId="165" fontId="8" fillId="0" borderId="12" xfId="0" applyNumberFormat="1" applyFont="1" applyBorder="1" applyAlignment="1">
      <alignment horizontal="right" wrapText="1"/>
    </xf>
    <xf numFmtId="49" fontId="3" fillId="0" borderId="0" xfId="0" applyNumberFormat="1" applyFont="1" applyAlignment="1">
      <alignment horizontal="left"/>
    </xf>
    <xf numFmtId="3" fontId="8" fillId="0" borderId="0" xfId="0" applyNumberFormat="1" applyFont="1" applyBorder="1" applyAlignment="1">
      <alignment horizontal="right" wrapText="1"/>
    </xf>
    <xf numFmtId="0" fontId="8" fillId="0" borderId="0" xfId="0" applyFont="1" applyAlignment="1">
      <alignment/>
    </xf>
    <xf numFmtId="3" fontId="0" fillId="0" borderId="0" xfId="0" applyNumberFormat="1" applyAlignment="1">
      <alignment/>
    </xf>
    <xf numFmtId="0" fontId="6" fillId="0" borderId="0" xfId="0" applyFont="1" applyBorder="1" applyAlignment="1">
      <alignment horizontal="left"/>
    </xf>
    <xf numFmtId="49" fontId="6" fillId="0" borderId="0" xfId="0" applyNumberFormat="1" applyFont="1" applyBorder="1" applyAlignment="1">
      <alignment horizontal="left"/>
    </xf>
    <xf numFmtId="0" fontId="0" fillId="0" borderId="10" xfId="0" applyBorder="1" applyAlignment="1">
      <alignment/>
    </xf>
    <xf numFmtId="0" fontId="8" fillId="0" borderId="12" xfId="0" applyFont="1" applyBorder="1" applyAlignment="1" applyProtection="1">
      <alignment wrapText="1"/>
      <protection/>
    </xf>
    <xf numFmtId="0" fontId="8"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3" fillId="0" borderId="12" xfId="0" applyFont="1" applyBorder="1" applyAlignment="1">
      <alignment horizontal="right" wrapText="1"/>
    </xf>
    <xf numFmtId="0" fontId="3" fillId="0" borderId="12" xfId="0" applyFont="1" applyBorder="1" applyAlignment="1">
      <alignment horizontal="right"/>
    </xf>
    <xf numFmtId="3" fontId="13" fillId="0" borderId="0" xfId="0" applyNumberFormat="1" applyFont="1" applyBorder="1" applyAlignment="1">
      <alignment horizontal="right"/>
    </xf>
    <xf numFmtId="0" fontId="10" fillId="0" borderId="0" xfId="0" applyFont="1" applyAlignment="1">
      <alignment/>
    </xf>
    <xf numFmtId="0" fontId="21" fillId="0" borderId="10" xfId="0" applyFont="1" applyBorder="1" applyAlignment="1">
      <alignment horizontal="right" wrapText="1"/>
    </xf>
    <xf numFmtId="165" fontId="22" fillId="0" borderId="0" xfId="0" applyNumberFormat="1" applyFont="1" applyAlignment="1">
      <alignment/>
    </xf>
    <xf numFmtId="165" fontId="21" fillId="0" borderId="0" xfId="0" applyNumberFormat="1" applyFont="1" applyAlignment="1">
      <alignment horizontal="right"/>
    </xf>
    <xf numFmtId="165" fontId="21" fillId="0" borderId="0" xfId="0" applyNumberFormat="1" applyFont="1" applyAlignment="1">
      <alignment/>
    </xf>
    <xf numFmtId="3" fontId="21" fillId="0" borderId="10" xfId="0" applyNumberFormat="1" applyFont="1" applyBorder="1" applyAlignment="1">
      <alignment/>
    </xf>
    <xf numFmtId="3" fontId="21" fillId="0" borderId="10" xfId="0" applyNumberFormat="1" applyFont="1" applyBorder="1" applyAlignment="1">
      <alignment horizontal="right"/>
    </xf>
    <xf numFmtId="3" fontId="8" fillId="0" borderId="0" xfId="0" applyNumberFormat="1" applyFont="1" applyFill="1" applyBorder="1" applyAlignment="1">
      <alignment horizontal="right" wrapText="1"/>
    </xf>
    <xf numFmtId="3" fontId="3" fillId="0" borderId="0" xfId="0" applyNumberFormat="1" applyFont="1" applyFill="1" applyAlignment="1">
      <alignment/>
    </xf>
    <xf numFmtId="3" fontId="13" fillId="0" borderId="0" xfId="0" applyNumberFormat="1" applyFont="1" applyFill="1" applyAlignment="1">
      <alignment/>
    </xf>
    <xf numFmtId="3" fontId="3" fillId="0" borderId="0" xfId="0" applyNumberFormat="1" applyFont="1" applyFill="1" applyAlignment="1">
      <alignment horizontal="right"/>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7" fillId="0" borderId="0" xfId="0" applyNumberFormat="1" applyFont="1" applyFill="1" applyAlignment="1">
      <alignment/>
    </xf>
    <xf numFmtId="3" fontId="14" fillId="0" borderId="0" xfId="0" applyNumberFormat="1" applyFont="1" applyFill="1" applyAlignment="1">
      <alignment/>
    </xf>
    <xf numFmtId="0" fontId="13" fillId="0" borderId="0" xfId="0" applyFont="1" applyFill="1" applyAlignment="1">
      <alignment/>
    </xf>
    <xf numFmtId="0" fontId="15" fillId="0" borderId="0" xfId="0" applyFont="1" applyFill="1" applyAlignment="1">
      <alignment/>
    </xf>
    <xf numFmtId="3" fontId="7" fillId="0" borderId="0" xfId="0" applyNumberFormat="1" applyFont="1" applyFill="1" applyAlignment="1">
      <alignment horizontal="right"/>
    </xf>
    <xf numFmtId="3" fontId="14" fillId="0" borderId="0" xfId="0" applyNumberFormat="1" applyFont="1" applyFill="1" applyAlignment="1">
      <alignment horizontal="right"/>
    </xf>
    <xf numFmtId="3" fontId="13" fillId="0" borderId="0" xfId="0" applyNumberFormat="1" applyFont="1" applyFill="1" applyAlignment="1">
      <alignment horizontal="right"/>
    </xf>
    <xf numFmtId="3" fontId="13" fillId="0" borderId="10" xfId="0" applyNumberFormat="1" applyFont="1" applyFill="1" applyBorder="1" applyAlignment="1">
      <alignment/>
    </xf>
    <xf numFmtId="3" fontId="9" fillId="0" borderId="0" xfId="0" applyNumberFormat="1" applyFont="1" applyFill="1" applyAlignment="1">
      <alignment horizontal="right"/>
    </xf>
    <xf numFmtId="3" fontId="18" fillId="0" borderId="0" xfId="0" applyNumberFormat="1" applyFont="1" applyFill="1" applyAlignment="1">
      <alignment horizontal="right"/>
    </xf>
    <xf numFmtId="3" fontId="13" fillId="0" borderId="10" xfId="0" applyNumberFormat="1" applyFont="1" applyBorder="1" applyAlignment="1">
      <alignment horizontal="right"/>
    </xf>
    <xf numFmtId="164" fontId="0" fillId="0" borderId="0" xfId="0" applyNumberFormat="1" applyAlignment="1">
      <alignment/>
    </xf>
    <xf numFmtId="164" fontId="3" fillId="0" borderId="0" xfId="0" applyNumberFormat="1" applyFont="1" applyAlignment="1">
      <alignment/>
    </xf>
    <xf numFmtId="0" fontId="15" fillId="0" borderId="0" xfId="0" applyFont="1" applyAlignment="1">
      <alignment/>
    </xf>
    <xf numFmtId="0" fontId="13" fillId="0" borderId="0" xfId="0" applyFont="1" applyAlignment="1">
      <alignment horizontal="left"/>
    </xf>
    <xf numFmtId="0" fontId="13" fillId="0" borderId="0" xfId="0" applyFont="1" applyBorder="1" applyAlignment="1">
      <alignment horizontal="left"/>
    </xf>
    <xf numFmtId="3" fontId="8" fillId="0" borderId="10" xfId="0" applyNumberFormat="1" applyFont="1" applyBorder="1" applyAlignment="1">
      <alignment horizontal="right"/>
    </xf>
    <xf numFmtId="0" fontId="8" fillId="0" borderId="10" xfId="0" applyFont="1" applyBorder="1" applyAlignment="1">
      <alignment horizontal="right"/>
    </xf>
    <xf numFmtId="0" fontId="8" fillId="0" borderId="0" xfId="0" applyFont="1" applyAlignment="1">
      <alignment horizontal="right"/>
    </xf>
    <xf numFmtId="3" fontId="3" fillId="0" borderId="10" xfId="0" applyNumberFormat="1" applyFont="1" applyFill="1" applyBorder="1" applyAlignment="1">
      <alignment/>
    </xf>
    <xf numFmtId="1" fontId="3" fillId="0" borderId="10" xfId="0" applyNumberFormat="1" applyFont="1" applyBorder="1" applyAlignment="1">
      <alignment/>
    </xf>
    <xf numFmtId="1" fontId="3" fillId="0" borderId="0" xfId="0" applyNumberFormat="1" applyFont="1" applyBorder="1" applyAlignment="1">
      <alignment/>
    </xf>
    <xf numFmtId="0" fontId="2" fillId="0" borderId="12" xfId="0" applyFont="1" applyBorder="1" applyAlignment="1">
      <alignment/>
    </xf>
    <xf numFmtId="0" fontId="9" fillId="0" borderId="10" xfId="0" applyFont="1" applyFill="1" applyBorder="1" applyAlignment="1">
      <alignment horizontal="right" wrapText="1"/>
    </xf>
    <xf numFmtId="3" fontId="13" fillId="0" borderId="0" xfId="0" applyNumberFormat="1" applyFont="1" applyFill="1" applyBorder="1" applyAlignment="1">
      <alignment horizontal="right"/>
    </xf>
    <xf numFmtId="165" fontId="3" fillId="0" borderId="0" xfId="0" applyNumberFormat="1" applyFont="1" applyFill="1" applyAlignment="1">
      <alignment/>
    </xf>
    <xf numFmtId="165" fontId="7" fillId="0" borderId="0" xfId="0" applyNumberFormat="1" applyFont="1" applyFill="1" applyAlignment="1">
      <alignment/>
    </xf>
    <xf numFmtId="0" fontId="8" fillId="0" borderId="0" xfId="0" applyFont="1" applyFill="1" applyAlignment="1">
      <alignment horizontal="right"/>
    </xf>
    <xf numFmtId="0" fontId="9" fillId="0" borderId="0" xfId="0" applyFont="1" applyFill="1" applyAlignment="1">
      <alignment horizontal="right"/>
    </xf>
    <xf numFmtId="0" fontId="8" fillId="0" borderId="10" xfId="0" applyFont="1" applyFill="1" applyBorder="1" applyAlignment="1">
      <alignment horizontal="right"/>
    </xf>
    <xf numFmtId="3" fontId="10" fillId="0" borderId="0" xfId="0" applyNumberFormat="1" applyFont="1" applyFill="1" applyAlignment="1">
      <alignment horizontal="right"/>
    </xf>
    <xf numFmtId="3" fontId="10" fillId="0" borderId="10" xfId="0" applyNumberFormat="1" applyFont="1" applyFill="1" applyBorder="1" applyAlignment="1">
      <alignment horizontal="right"/>
    </xf>
    <xf numFmtId="165" fontId="13" fillId="0" borderId="0" xfId="0" applyNumberFormat="1" applyFont="1" applyFill="1" applyAlignment="1">
      <alignment/>
    </xf>
    <xf numFmtId="165" fontId="13" fillId="0" borderId="0" xfId="0" applyNumberFormat="1" applyFont="1" applyFill="1" applyAlignment="1">
      <alignment horizontal="right"/>
    </xf>
    <xf numFmtId="165" fontId="14" fillId="0" borderId="0" xfId="0" applyNumberFormat="1" applyFont="1" applyFill="1" applyAlignment="1">
      <alignment horizontal="right"/>
    </xf>
    <xf numFmtId="164" fontId="13" fillId="0" borderId="0" xfId="0" applyNumberFormat="1" applyFont="1" applyFill="1" applyAlignment="1">
      <alignment/>
    </xf>
    <xf numFmtId="164" fontId="13" fillId="0" borderId="0" xfId="0" applyNumberFormat="1" applyFont="1" applyFill="1" applyAlignment="1">
      <alignment horizontal="right"/>
    </xf>
    <xf numFmtId="0" fontId="0" fillId="0" borderId="0" xfId="0" applyAlignment="1">
      <alignment horizontal="left" wrapText="1"/>
    </xf>
    <xf numFmtId="3" fontId="8" fillId="0" borderId="0" xfId="0" applyNumberFormat="1" applyFont="1" applyFill="1" applyAlignment="1">
      <alignment horizontal="right"/>
    </xf>
    <xf numFmtId="3" fontId="8" fillId="0" borderId="10" xfId="0" applyNumberFormat="1" applyFont="1" applyFill="1" applyBorder="1" applyAlignment="1">
      <alignment horizontal="right"/>
    </xf>
    <xf numFmtId="3" fontId="3" fillId="0" borderId="0" xfId="0" applyNumberFormat="1" applyFont="1" applyFill="1" applyBorder="1" applyAlignment="1">
      <alignment horizontal="right" vertical="top"/>
    </xf>
    <xf numFmtId="3" fontId="3" fillId="0" borderId="0" xfId="0" applyNumberFormat="1" applyFont="1" applyFill="1" applyBorder="1" applyAlignment="1">
      <alignment horizontal="right"/>
    </xf>
    <xf numFmtId="165" fontId="3" fillId="0" borderId="0" xfId="0" applyNumberFormat="1" applyFont="1" applyAlignment="1">
      <alignment horizontal="right"/>
    </xf>
    <xf numFmtId="164" fontId="3" fillId="0" borderId="0" xfId="0" applyNumberFormat="1" applyFont="1" applyAlignment="1">
      <alignment horizontal="right"/>
    </xf>
    <xf numFmtId="165" fontId="3" fillId="0" borderId="0" xfId="0" applyNumberFormat="1" applyFont="1" applyFill="1" applyAlignment="1">
      <alignment horizontal="right"/>
    </xf>
    <xf numFmtId="164" fontId="3" fillId="0" borderId="0" xfId="0" applyNumberFormat="1" applyFont="1" applyFill="1" applyAlignment="1">
      <alignment/>
    </xf>
    <xf numFmtId="164" fontId="3" fillId="0" borderId="0" xfId="0" applyNumberFormat="1" applyFont="1" applyFill="1" applyAlignment="1">
      <alignment horizontal="right"/>
    </xf>
    <xf numFmtId="164" fontId="3" fillId="0" borderId="0" xfId="0" applyNumberFormat="1" applyFont="1" applyFill="1" applyAlignment="1">
      <alignment/>
    </xf>
    <xf numFmtId="3" fontId="8" fillId="0" borderId="0" xfId="0" applyNumberFormat="1" applyFont="1" applyAlignment="1">
      <alignment horizontal="right" wrapText="1"/>
    </xf>
    <xf numFmtId="0" fontId="8" fillId="0" borderId="0" xfId="0" applyFont="1" applyAlignment="1">
      <alignment horizontal="right" wrapText="1"/>
    </xf>
    <xf numFmtId="3" fontId="8" fillId="0" borderId="0" xfId="0" applyNumberFormat="1" applyFont="1" applyFill="1" applyAlignment="1">
      <alignment/>
    </xf>
    <xf numFmtId="3" fontId="8" fillId="0" borderId="0" xfId="0" applyNumberFormat="1" applyFont="1" applyFill="1" applyBorder="1" applyAlignment="1">
      <alignment horizontal="right"/>
    </xf>
    <xf numFmtId="3" fontId="8" fillId="0" borderId="10" xfId="0" applyNumberFormat="1" applyFont="1" applyFill="1" applyBorder="1" applyAlignment="1">
      <alignment/>
    </xf>
    <xf numFmtId="9" fontId="0" fillId="0" borderId="0" xfId="50" applyFont="1" applyAlignment="1">
      <alignment/>
    </xf>
    <xf numFmtId="0" fontId="3" fillId="0" borderId="0" xfId="0" applyFont="1" applyFill="1" applyAlignment="1">
      <alignment/>
    </xf>
    <xf numFmtId="3" fontId="3" fillId="0" borderId="10" xfId="0" applyNumberFormat="1" applyFont="1" applyFill="1" applyBorder="1" applyAlignment="1">
      <alignment horizontal="right"/>
    </xf>
    <xf numFmtId="3" fontId="8" fillId="0" borderId="0" xfId="0" applyNumberFormat="1" applyFont="1" applyBorder="1" applyAlignment="1">
      <alignment horizontal="right" vertical="top"/>
    </xf>
    <xf numFmtId="0" fontId="3" fillId="0" borderId="0" xfId="0" applyFont="1" applyBorder="1" applyAlignment="1">
      <alignment wrapText="1"/>
    </xf>
    <xf numFmtId="3" fontId="8" fillId="0" borderId="0" xfId="0" applyNumberFormat="1" applyFont="1" applyFill="1" applyAlignment="1">
      <alignment horizontal="right"/>
    </xf>
    <xf numFmtId="0" fontId="0" fillId="0" borderId="0" xfId="0" applyFill="1" applyAlignment="1">
      <alignment/>
    </xf>
    <xf numFmtId="3" fontId="9" fillId="0" borderId="0" xfId="0" applyNumberFormat="1" applyFont="1" applyFill="1" applyBorder="1" applyAlignment="1">
      <alignment/>
    </xf>
    <xf numFmtId="3" fontId="18" fillId="0" borderId="0" xfId="0" applyNumberFormat="1" applyFont="1" applyFill="1" applyBorder="1" applyAlignment="1">
      <alignment/>
    </xf>
    <xf numFmtId="3" fontId="9" fillId="0" borderId="0" xfId="0" applyNumberFormat="1" applyFont="1" applyFill="1" applyAlignment="1">
      <alignment/>
    </xf>
    <xf numFmtId="3" fontId="9" fillId="0" borderId="0" xfId="0" applyNumberFormat="1" applyFont="1" applyFill="1" applyAlignment="1">
      <alignment horizontal="right"/>
    </xf>
    <xf numFmtId="3" fontId="8" fillId="0" borderId="10" xfId="0" applyNumberFormat="1" applyFont="1" applyFill="1" applyBorder="1" applyAlignment="1">
      <alignment horizontal="right"/>
    </xf>
    <xf numFmtId="0"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7" fillId="0" borderId="0" xfId="0" applyNumberFormat="1" applyFont="1" applyFill="1" applyAlignment="1">
      <alignment horizontal="right"/>
    </xf>
    <xf numFmtId="3" fontId="3" fillId="0" borderId="0" xfId="0" applyNumberFormat="1" applyFont="1" applyFill="1" applyAlignment="1">
      <alignment horizontal="right"/>
    </xf>
    <xf numFmtId="0" fontId="0" fillId="0" borderId="0" xfId="0" applyFont="1" applyFill="1" applyAlignment="1">
      <alignment/>
    </xf>
    <xf numFmtId="165" fontId="15" fillId="0" borderId="0" xfId="0" applyNumberFormat="1" applyFont="1" applyFill="1" applyAlignment="1">
      <alignment/>
    </xf>
    <xf numFmtId="0" fontId="15" fillId="0" borderId="0" xfId="0" applyFont="1" applyFill="1" applyAlignment="1">
      <alignment/>
    </xf>
    <xf numFmtId="165" fontId="21" fillId="0" borderId="0" xfId="0" applyNumberFormat="1" applyFont="1" applyFill="1" applyAlignment="1">
      <alignment/>
    </xf>
    <xf numFmtId="165" fontId="21" fillId="0" borderId="0" xfId="0" applyNumberFormat="1" applyFont="1" applyFill="1" applyAlignment="1">
      <alignment horizontal="right"/>
    </xf>
    <xf numFmtId="3" fontId="21" fillId="0" borderId="0" xfId="0" applyNumberFormat="1" applyFont="1" applyFill="1" applyAlignment="1">
      <alignment/>
    </xf>
    <xf numFmtId="3" fontId="21" fillId="0" borderId="0" xfId="0" applyNumberFormat="1" applyFont="1" applyFill="1" applyAlignment="1">
      <alignment horizontal="right"/>
    </xf>
    <xf numFmtId="165" fontId="22" fillId="0" borderId="0" xfId="0" applyNumberFormat="1" applyFont="1" applyFill="1" applyAlignment="1">
      <alignment/>
    </xf>
    <xf numFmtId="165" fontId="22" fillId="0" borderId="0" xfId="0" applyNumberFormat="1" applyFont="1" applyFill="1" applyAlignment="1">
      <alignment horizontal="right"/>
    </xf>
    <xf numFmtId="3" fontId="21" fillId="0" borderId="0" xfId="0" applyNumberFormat="1" applyFont="1" applyFill="1" applyBorder="1" applyAlignment="1">
      <alignment horizontal="right"/>
    </xf>
    <xf numFmtId="164" fontId="21" fillId="0" borderId="0" xfId="0" applyNumberFormat="1" applyFont="1" applyFill="1" applyAlignment="1">
      <alignment horizontal="right"/>
    </xf>
    <xf numFmtId="164" fontId="21"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3" fillId="0" borderId="12" xfId="0" applyFont="1" applyBorder="1" applyAlignment="1">
      <alignment/>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wrapText="1"/>
    </xf>
    <xf numFmtId="0" fontId="8" fillId="0" borderId="0" xfId="0" applyFont="1" applyAlignment="1">
      <alignment wrapText="1"/>
    </xf>
    <xf numFmtId="0" fontId="8" fillId="0" borderId="11" xfId="0" applyFont="1" applyBorder="1" applyAlignment="1">
      <alignment/>
    </xf>
    <xf numFmtId="0" fontId="0" fillId="0" borderId="10" xfId="0" applyBorder="1" applyAlignment="1">
      <alignment/>
    </xf>
    <xf numFmtId="0" fontId="8" fillId="0" borderId="12" xfId="0" applyFont="1" applyBorder="1" applyAlignment="1">
      <alignment/>
    </xf>
    <xf numFmtId="0" fontId="8" fillId="0" borderId="0" xfId="0" applyFont="1" applyBorder="1" applyAlignment="1">
      <alignment horizontal="left" wrapText="1"/>
    </xf>
    <xf numFmtId="0" fontId="8" fillId="0" borderId="0" xfId="0" applyFont="1" applyBorder="1" applyAlignment="1">
      <alignment vertical="top" wrapText="1"/>
    </xf>
    <xf numFmtId="0" fontId="0" fillId="0" borderId="0" xfId="0" applyBorder="1" applyAlignment="1">
      <alignment vertical="top" wrapText="1"/>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0" fillId="0" borderId="0" xfId="0" applyAlignment="1">
      <alignment vertical="top" wrapText="1"/>
    </xf>
    <xf numFmtId="0" fontId="0" fillId="0" borderId="12" xfId="0" applyBorder="1" applyAlignment="1">
      <alignment horizontal="left"/>
    </xf>
    <xf numFmtId="0" fontId="2"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38100</xdr:rowOff>
    </xdr:from>
    <xdr:to>
      <xdr:col>1</xdr:col>
      <xdr:colOff>0</xdr:colOff>
      <xdr:row>28</xdr:row>
      <xdr:rowOff>276225</xdr:rowOff>
    </xdr:to>
    <xdr:pic>
      <xdr:nvPicPr>
        <xdr:cNvPr id="1" name="Picture 1"/>
        <xdr:cNvPicPr preferRelativeResize="1">
          <a:picLocks noChangeAspect="1"/>
        </xdr:cNvPicPr>
      </xdr:nvPicPr>
      <xdr:blipFill>
        <a:blip r:embed="rId1"/>
        <a:stretch>
          <a:fillRect/>
        </a:stretch>
      </xdr:blipFill>
      <xdr:spPr>
        <a:xfrm>
          <a:off x="0" y="5381625"/>
          <a:ext cx="1428750" cy="238125"/>
        </a:xfrm>
        <a:prstGeom prst="rect">
          <a:avLst/>
        </a:prstGeom>
        <a:noFill/>
        <a:ln w="9525" cmpd="sng">
          <a:noFill/>
        </a:ln>
      </xdr:spPr>
    </xdr:pic>
    <xdr:clientData/>
  </xdr:twoCellAnchor>
  <xdr:twoCellAnchor editAs="oneCell">
    <xdr:from>
      <xdr:col>0</xdr:col>
      <xdr:colOff>19050</xdr:colOff>
      <xdr:row>48</xdr:row>
      <xdr:rowOff>28575</xdr:rowOff>
    </xdr:from>
    <xdr:to>
      <xdr:col>1</xdr:col>
      <xdr:colOff>9525</xdr:colOff>
      <xdr:row>48</xdr:row>
      <xdr:rowOff>276225</xdr:rowOff>
    </xdr:to>
    <xdr:pic>
      <xdr:nvPicPr>
        <xdr:cNvPr id="2" name="Picture 2"/>
        <xdr:cNvPicPr preferRelativeResize="1">
          <a:picLocks noChangeAspect="1"/>
        </xdr:cNvPicPr>
      </xdr:nvPicPr>
      <xdr:blipFill>
        <a:blip r:embed="rId1"/>
        <a:stretch>
          <a:fillRect/>
        </a:stretch>
      </xdr:blipFill>
      <xdr:spPr>
        <a:xfrm>
          <a:off x="19050" y="962977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447675</xdr:colOff>
      <xdr:row>38</xdr:row>
      <xdr:rowOff>266700</xdr:rowOff>
    </xdr:to>
    <xdr:pic>
      <xdr:nvPicPr>
        <xdr:cNvPr id="1" name="Picture 5"/>
        <xdr:cNvPicPr preferRelativeResize="1">
          <a:picLocks noChangeAspect="1"/>
        </xdr:cNvPicPr>
      </xdr:nvPicPr>
      <xdr:blipFill>
        <a:blip r:embed="rId1"/>
        <a:stretch>
          <a:fillRect/>
        </a:stretch>
      </xdr:blipFill>
      <xdr:spPr>
        <a:xfrm>
          <a:off x="0" y="7781925"/>
          <a:ext cx="14382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905625"/>
          <a:ext cx="14287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1457325</xdr:colOff>
      <xdr:row>27</xdr:row>
      <xdr:rowOff>276225</xdr:rowOff>
    </xdr:to>
    <xdr:pic>
      <xdr:nvPicPr>
        <xdr:cNvPr id="1" name="Picture 5"/>
        <xdr:cNvPicPr preferRelativeResize="1">
          <a:picLocks noChangeAspect="1"/>
        </xdr:cNvPicPr>
      </xdr:nvPicPr>
      <xdr:blipFill>
        <a:blip r:embed="rId1"/>
        <a:stretch>
          <a:fillRect/>
        </a:stretch>
      </xdr:blipFill>
      <xdr:spPr>
        <a:xfrm>
          <a:off x="0" y="5715000"/>
          <a:ext cx="1457325" cy="247650"/>
        </a:xfrm>
        <a:prstGeom prst="rect">
          <a:avLst/>
        </a:prstGeom>
        <a:noFill/>
        <a:ln w="9525" cmpd="sng">
          <a:noFill/>
        </a:ln>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 name="Picture 6"/>
        <xdr:cNvPicPr preferRelativeResize="1">
          <a:picLocks noChangeAspect="1"/>
        </xdr:cNvPicPr>
      </xdr:nvPicPr>
      <xdr:blipFill>
        <a:blip r:embed="rId1"/>
        <a:stretch>
          <a:fillRect/>
        </a:stretch>
      </xdr:blipFill>
      <xdr:spPr>
        <a:xfrm>
          <a:off x="0" y="2552700"/>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93395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1</xdr:col>
      <xdr:colOff>85725</xdr:colOff>
      <xdr:row>22</xdr:row>
      <xdr:rowOff>276225</xdr:rowOff>
    </xdr:to>
    <xdr:pic>
      <xdr:nvPicPr>
        <xdr:cNvPr id="1" name="Picture 5"/>
        <xdr:cNvPicPr preferRelativeResize="1">
          <a:picLocks noChangeAspect="1"/>
        </xdr:cNvPicPr>
      </xdr:nvPicPr>
      <xdr:blipFill>
        <a:blip r:embed="rId1"/>
        <a:stretch>
          <a:fillRect/>
        </a:stretch>
      </xdr:blipFill>
      <xdr:spPr>
        <a:xfrm>
          <a:off x="0" y="436245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38100</xdr:rowOff>
    </xdr:from>
    <xdr:to>
      <xdr:col>0</xdr:col>
      <xdr:colOff>1428750</xdr:colOff>
      <xdr:row>22</xdr:row>
      <xdr:rowOff>276225</xdr:rowOff>
    </xdr:to>
    <xdr:pic>
      <xdr:nvPicPr>
        <xdr:cNvPr id="1" name="Picture 6"/>
        <xdr:cNvPicPr preferRelativeResize="1">
          <a:picLocks noChangeAspect="1"/>
        </xdr:cNvPicPr>
      </xdr:nvPicPr>
      <xdr:blipFill>
        <a:blip r:embed="rId1"/>
        <a:stretch>
          <a:fillRect/>
        </a:stretch>
      </xdr:blipFill>
      <xdr:spPr>
        <a:xfrm>
          <a:off x="9525" y="4248150"/>
          <a:ext cx="1419225" cy="238125"/>
        </a:xfrm>
        <a:prstGeom prst="rect">
          <a:avLst/>
        </a:prstGeom>
        <a:noFill/>
        <a:ln w="9525" cmpd="sng">
          <a:noFill/>
        </a:ln>
      </xdr:spPr>
    </xdr:pic>
    <xdr:clientData/>
  </xdr:twoCellAnchor>
  <xdr:twoCellAnchor editAs="oneCell">
    <xdr:from>
      <xdr:col>0</xdr:col>
      <xdr:colOff>19050</xdr:colOff>
      <xdr:row>43</xdr:row>
      <xdr:rowOff>19050</xdr:rowOff>
    </xdr:from>
    <xdr:to>
      <xdr:col>0</xdr:col>
      <xdr:colOff>1447800</xdr:colOff>
      <xdr:row>44</xdr:row>
      <xdr:rowOff>104775</xdr:rowOff>
    </xdr:to>
    <xdr:pic>
      <xdr:nvPicPr>
        <xdr:cNvPr id="2" name="Picture 7"/>
        <xdr:cNvPicPr preferRelativeResize="1">
          <a:picLocks noChangeAspect="1"/>
        </xdr:cNvPicPr>
      </xdr:nvPicPr>
      <xdr:blipFill>
        <a:blip r:embed="rId1"/>
        <a:stretch>
          <a:fillRect/>
        </a:stretch>
      </xdr:blipFill>
      <xdr:spPr>
        <a:xfrm>
          <a:off x="19050" y="9820275"/>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0"/>
  <sheetViews>
    <sheetView tabSelected="1"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86</v>
      </c>
    </row>
    <row r="2" spans="1:8" ht="20.25" customHeight="1">
      <c r="A2" s="250" t="s">
        <v>107</v>
      </c>
      <c r="B2" s="251"/>
      <c r="C2" s="251"/>
      <c r="D2" s="251"/>
      <c r="E2" s="251"/>
      <c r="F2" s="251"/>
      <c r="G2" s="251"/>
      <c r="H2" s="251"/>
    </row>
    <row r="3" ht="6" customHeight="1"/>
    <row r="4" spans="1:10" ht="26.25" customHeight="1">
      <c r="A4" s="252" t="s">
        <v>157</v>
      </c>
      <c r="B4" s="253"/>
      <c r="C4" s="253"/>
      <c r="D4" s="253"/>
      <c r="E4" s="253"/>
      <c r="F4" s="253"/>
      <c r="G4" s="253"/>
      <c r="H4" s="253"/>
      <c r="I4" s="253"/>
      <c r="J4" s="253"/>
    </row>
    <row r="5" spans="1:10" ht="3.75" customHeight="1">
      <c r="A5" s="72"/>
      <c r="B5" s="73"/>
      <c r="C5" s="73"/>
      <c r="D5" s="73"/>
      <c r="E5" s="73"/>
      <c r="F5" s="73"/>
      <c r="G5" s="73"/>
      <c r="H5" s="73"/>
      <c r="I5" s="73"/>
      <c r="J5" s="73"/>
    </row>
    <row r="6" spans="1:12" ht="26.25" customHeight="1">
      <c r="A6" s="254" t="s">
        <v>125</v>
      </c>
      <c r="B6" s="255"/>
      <c r="C6" s="255"/>
      <c r="D6" s="255"/>
      <c r="E6" s="255"/>
      <c r="F6" s="255"/>
      <c r="G6" s="255"/>
      <c r="H6" s="255"/>
      <c r="I6" s="255"/>
      <c r="J6" s="255"/>
      <c r="K6" s="23"/>
      <c r="L6" s="23"/>
    </row>
    <row r="7" spans="1:10" ht="18.75" customHeight="1">
      <c r="A7" s="113" t="s">
        <v>3</v>
      </c>
      <c r="B7" s="115" t="s">
        <v>28</v>
      </c>
      <c r="C7" s="115"/>
      <c r="D7" s="246" t="s">
        <v>137</v>
      </c>
      <c r="E7" s="79"/>
      <c r="F7" s="245" t="s">
        <v>4</v>
      </c>
      <c r="G7" s="245"/>
      <c r="H7" s="245"/>
      <c r="I7" s="116"/>
      <c r="J7" s="246" t="s">
        <v>5</v>
      </c>
    </row>
    <row r="8" spans="1:10" ht="18.75" customHeight="1">
      <c r="A8" s="2"/>
      <c r="B8" s="2"/>
      <c r="C8" s="2"/>
      <c r="D8" s="247"/>
      <c r="E8" s="117"/>
      <c r="F8" s="117" t="s">
        <v>6</v>
      </c>
      <c r="G8" s="117" t="s">
        <v>138</v>
      </c>
      <c r="H8" s="10" t="s">
        <v>7</v>
      </c>
      <c r="I8" s="10"/>
      <c r="J8" s="247"/>
    </row>
    <row r="9" spans="1:10" ht="15" customHeight="1" hidden="1">
      <c r="A9" s="1" t="s">
        <v>114</v>
      </c>
      <c r="B9" s="3">
        <v>1993</v>
      </c>
      <c r="C9" s="3"/>
      <c r="D9" s="62">
        <v>34400</v>
      </c>
      <c r="E9" s="62"/>
      <c r="F9" s="4">
        <v>8391</v>
      </c>
      <c r="G9" s="4">
        <v>21795</v>
      </c>
      <c r="H9" s="4">
        <v>30186</v>
      </c>
      <c r="I9" s="4"/>
      <c r="J9" s="1">
        <v>27.8</v>
      </c>
    </row>
    <row r="10" spans="1:10" ht="15" customHeight="1">
      <c r="A10" s="15" t="s">
        <v>116</v>
      </c>
      <c r="B10" s="3">
        <v>1994</v>
      </c>
      <c r="C10" s="3"/>
      <c r="D10" s="62">
        <v>35200</v>
      </c>
      <c r="E10" s="62"/>
      <c r="F10" s="4">
        <v>8586</v>
      </c>
      <c r="G10" s="4">
        <v>22302</v>
      </c>
      <c r="H10" s="4">
        <v>30888</v>
      </c>
      <c r="I10" s="4"/>
      <c r="J10" s="1">
        <v>27.8</v>
      </c>
    </row>
    <row r="11" spans="1:10" ht="15" customHeight="1">
      <c r="A11" s="15" t="s">
        <v>116</v>
      </c>
      <c r="B11" s="3">
        <v>1995</v>
      </c>
      <c r="C11" s="3"/>
      <c r="D11" s="62">
        <v>35700</v>
      </c>
      <c r="E11" s="62"/>
      <c r="F11" s="4">
        <v>8707</v>
      </c>
      <c r="G11" s="4">
        <v>22619</v>
      </c>
      <c r="H11" s="4">
        <v>31326</v>
      </c>
      <c r="I11" s="4"/>
      <c r="J11" s="1">
        <v>27.8</v>
      </c>
    </row>
    <row r="12" spans="1:10" ht="15" customHeight="1">
      <c r="A12" s="15" t="s">
        <v>116</v>
      </c>
      <c r="B12" s="3">
        <v>1996</v>
      </c>
      <c r="C12" s="3"/>
      <c r="D12" s="62">
        <v>36200</v>
      </c>
      <c r="E12" s="62"/>
      <c r="F12" s="4">
        <v>8829</v>
      </c>
      <c r="G12" s="4">
        <v>22936</v>
      </c>
      <c r="H12" s="4">
        <v>31765</v>
      </c>
      <c r="I12" s="4"/>
      <c r="J12" s="1">
        <v>27.8</v>
      </c>
    </row>
    <row r="13" spans="1:10" ht="15" customHeight="1">
      <c r="A13" s="15" t="s">
        <v>116</v>
      </c>
      <c r="B13" s="3">
        <v>1997</v>
      </c>
      <c r="C13" s="3"/>
      <c r="D13" s="62">
        <v>36300</v>
      </c>
      <c r="E13" s="62"/>
      <c r="F13" s="4">
        <v>8854</v>
      </c>
      <c r="G13" s="4">
        <v>22999</v>
      </c>
      <c r="H13" s="4">
        <v>31853</v>
      </c>
      <c r="I13" s="4"/>
      <c r="J13" s="1">
        <v>27.8</v>
      </c>
    </row>
    <row r="14" spans="1:10" ht="15" customHeight="1">
      <c r="A14" s="15" t="s">
        <v>116</v>
      </c>
      <c r="B14" s="3">
        <v>1998</v>
      </c>
      <c r="C14" s="3"/>
      <c r="D14" s="62">
        <v>36400</v>
      </c>
      <c r="E14" s="62"/>
      <c r="F14" s="4">
        <v>8878</v>
      </c>
      <c r="G14" s="4">
        <v>23063</v>
      </c>
      <c r="H14" s="4">
        <v>31941</v>
      </c>
      <c r="I14" s="4"/>
      <c r="J14" s="1">
        <v>27.8</v>
      </c>
    </row>
    <row r="15" spans="1:10" ht="15" customHeight="1">
      <c r="A15" s="15" t="s">
        <v>116</v>
      </c>
      <c r="B15" s="3">
        <v>1999</v>
      </c>
      <c r="C15" s="3"/>
      <c r="D15" s="62">
        <v>36400</v>
      </c>
      <c r="E15" s="62"/>
      <c r="F15" s="4">
        <v>8878</v>
      </c>
      <c r="G15" s="4">
        <v>23063</v>
      </c>
      <c r="H15" s="4">
        <v>31941</v>
      </c>
      <c r="I15" s="4"/>
      <c r="J15" s="1">
        <v>27.8</v>
      </c>
    </row>
    <row r="16" spans="1:10" ht="15" customHeight="1">
      <c r="A16" s="15" t="s">
        <v>116</v>
      </c>
      <c r="B16" s="3">
        <v>2000</v>
      </c>
      <c r="C16" s="3"/>
      <c r="D16" s="67">
        <v>36600</v>
      </c>
      <c r="E16" s="67"/>
      <c r="F16" s="4">
        <v>8927</v>
      </c>
      <c r="G16" s="4">
        <v>23189</v>
      </c>
      <c r="H16" s="4">
        <v>32116</v>
      </c>
      <c r="I16" s="4"/>
      <c r="J16" s="1">
        <v>27.8</v>
      </c>
    </row>
    <row r="17" spans="1:10" ht="15" customHeight="1">
      <c r="A17" s="15" t="s">
        <v>115</v>
      </c>
      <c r="B17" s="21">
        <v>2001</v>
      </c>
      <c r="C17" s="21"/>
      <c r="D17" s="67">
        <v>36900</v>
      </c>
      <c r="E17" s="67"/>
      <c r="F17" s="19">
        <v>9000</v>
      </c>
      <c r="G17" s="19">
        <v>23379</v>
      </c>
      <c r="H17" s="19">
        <v>32379</v>
      </c>
      <c r="I17" s="19"/>
      <c r="J17" s="15">
        <v>27.8</v>
      </c>
    </row>
    <row r="18" spans="1:10" ht="15" customHeight="1">
      <c r="A18" s="1" t="s">
        <v>114</v>
      </c>
      <c r="B18" s="3">
        <v>2001</v>
      </c>
      <c r="C18" s="3"/>
      <c r="D18" s="67">
        <v>36900</v>
      </c>
      <c r="E18" s="67"/>
      <c r="F18" s="4">
        <v>11140</v>
      </c>
      <c r="G18" s="4">
        <v>21240</v>
      </c>
      <c r="H18" s="4">
        <v>32380</v>
      </c>
      <c r="I18" s="4"/>
      <c r="J18" s="1">
        <v>34.4</v>
      </c>
    </row>
    <row r="19" spans="1:10" ht="15" customHeight="1">
      <c r="A19" s="15" t="s">
        <v>116</v>
      </c>
      <c r="B19" s="21">
        <v>2002</v>
      </c>
      <c r="C19" s="21"/>
      <c r="D19" s="67">
        <v>37900</v>
      </c>
      <c r="E19" s="67"/>
      <c r="F19" s="19">
        <v>11440</v>
      </c>
      <c r="G19" s="19">
        <v>21820</v>
      </c>
      <c r="H19" s="19">
        <v>33260</v>
      </c>
      <c r="I19" s="19"/>
      <c r="J19" s="1">
        <v>34.4</v>
      </c>
    </row>
    <row r="20" spans="1:10" ht="15" customHeight="1">
      <c r="A20" s="15" t="s">
        <v>116</v>
      </c>
      <c r="B20" s="21">
        <v>2003</v>
      </c>
      <c r="C20" s="21"/>
      <c r="D20" s="67">
        <v>38600</v>
      </c>
      <c r="E20" s="67"/>
      <c r="F20" s="19">
        <v>11640</v>
      </c>
      <c r="G20" s="19">
        <v>22240</v>
      </c>
      <c r="H20" s="19">
        <v>33880</v>
      </c>
      <c r="I20" s="19"/>
      <c r="J20" s="1">
        <v>34.4</v>
      </c>
    </row>
    <row r="21" spans="1:10" ht="15" customHeight="1">
      <c r="A21" s="15" t="s">
        <v>116</v>
      </c>
      <c r="B21" s="21">
        <v>2004</v>
      </c>
      <c r="C21" s="21"/>
      <c r="D21" s="67">
        <v>39300</v>
      </c>
      <c r="E21" s="67"/>
      <c r="F21" s="19">
        <v>11860</v>
      </c>
      <c r="G21" s="19">
        <v>22640</v>
      </c>
      <c r="H21" s="19">
        <v>34500</v>
      </c>
      <c r="I21" s="19"/>
      <c r="J21" s="1">
        <v>34.4</v>
      </c>
    </row>
    <row r="22" spans="1:10" ht="15" customHeight="1">
      <c r="A22" s="15" t="s">
        <v>116</v>
      </c>
      <c r="B22" s="21">
        <v>2005</v>
      </c>
      <c r="C22" s="21"/>
      <c r="D22" s="67">
        <v>39400</v>
      </c>
      <c r="E22" s="67"/>
      <c r="F22" s="19">
        <v>11880</v>
      </c>
      <c r="G22" s="19">
        <v>22700</v>
      </c>
      <c r="H22" s="19">
        <v>34580</v>
      </c>
      <c r="I22" s="19"/>
      <c r="J22" s="1">
        <v>34.4</v>
      </c>
    </row>
    <row r="23" spans="1:10" ht="15" customHeight="1">
      <c r="A23" s="15" t="s">
        <v>115</v>
      </c>
      <c r="B23" s="21">
        <v>2006</v>
      </c>
      <c r="C23" s="21"/>
      <c r="D23" s="67">
        <v>39700</v>
      </c>
      <c r="E23" s="67"/>
      <c r="F23" s="19">
        <v>11980</v>
      </c>
      <c r="G23" s="19">
        <v>22860</v>
      </c>
      <c r="H23" s="19">
        <v>34840</v>
      </c>
      <c r="I23" s="19"/>
      <c r="J23" s="1">
        <v>34.4</v>
      </c>
    </row>
    <row r="24" spans="1:10" ht="15" customHeight="1">
      <c r="A24" s="15" t="s">
        <v>114</v>
      </c>
      <c r="B24" s="21">
        <v>2006</v>
      </c>
      <c r="C24" s="21"/>
      <c r="D24" s="67">
        <v>39700</v>
      </c>
      <c r="E24" s="67"/>
      <c r="F24" s="19">
        <v>12460</v>
      </c>
      <c r="G24" s="19">
        <v>23820</v>
      </c>
      <c r="H24" s="19">
        <v>36280</v>
      </c>
      <c r="I24" s="19"/>
      <c r="J24" s="15">
        <v>34.3</v>
      </c>
    </row>
    <row r="25" spans="1:10" ht="15" customHeight="1">
      <c r="A25" s="15" t="s">
        <v>116</v>
      </c>
      <c r="B25" s="21">
        <v>2007</v>
      </c>
      <c r="C25" s="21"/>
      <c r="D25" s="67">
        <v>40300</v>
      </c>
      <c r="E25" s="67"/>
      <c r="F25" s="19">
        <v>12640</v>
      </c>
      <c r="G25" s="19">
        <v>24180</v>
      </c>
      <c r="H25" s="19">
        <v>36820</v>
      </c>
      <c r="I25" s="19"/>
      <c r="J25" s="15">
        <v>34.3</v>
      </c>
    </row>
    <row r="26" spans="1:12" ht="15" customHeight="1">
      <c r="A26" s="15" t="s">
        <v>116</v>
      </c>
      <c r="B26" s="21">
        <v>2008</v>
      </c>
      <c r="C26" s="21"/>
      <c r="D26" s="67">
        <v>41000</v>
      </c>
      <c r="E26" s="67"/>
      <c r="F26" s="19">
        <v>12860</v>
      </c>
      <c r="G26" s="19">
        <v>24600</v>
      </c>
      <c r="H26" s="19">
        <v>37460</v>
      </c>
      <c r="I26" s="19"/>
      <c r="J26" s="15">
        <v>34.3</v>
      </c>
      <c r="K26" s="6"/>
      <c r="L26" s="6"/>
    </row>
    <row r="27" spans="1:12" ht="15" customHeight="1">
      <c r="A27" s="15" t="s">
        <v>116</v>
      </c>
      <c r="B27" s="21">
        <v>2009</v>
      </c>
      <c r="C27" s="21"/>
      <c r="D27" s="67" t="s">
        <v>156</v>
      </c>
      <c r="E27" s="67"/>
      <c r="F27" s="19">
        <v>13420</v>
      </c>
      <c r="G27" s="19">
        <v>25680</v>
      </c>
      <c r="H27" s="19">
        <v>39100</v>
      </c>
      <c r="I27" s="88"/>
      <c r="J27" s="15">
        <v>34.3</v>
      </c>
      <c r="K27" s="6"/>
      <c r="L27" s="6"/>
    </row>
    <row r="28" spans="1:12" ht="15" customHeight="1">
      <c r="A28" s="2" t="s">
        <v>116</v>
      </c>
      <c r="B28" s="118">
        <v>2010</v>
      </c>
      <c r="C28" s="118"/>
      <c r="D28" s="98">
        <v>42400</v>
      </c>
      <c r="E28" s="171"/>
      <c r="F28" s="60">
        <v>13480</v>
      </c>
      <c r="G28" s="60">
        <v>27220</v>
      </c>
      <c r="H28" s="60">
        <v>40700</v>
      </c>
      <c r="I28" s="89"/>
      <c r="J28" s="120">
        <f>F28/H28*100</f>
        <v>33.12039312039312</v>
      </c>
      <c r="K28" s="6"/>
      <c r="L28" s="6"/>
    </row>
    <row r="29" spans="1:12" ht="24" customHeight="1">
      <c r="A29" s="32"/>
      <c r="B29" s="43"/>
      <c r="C29" s="43"/>
      <c r="D29" s="42"/>
      <c r="E29" s="42"/>
      <c r="F29" s="44"/>
      <c r="G29" s="44"/>
      <c r="H29" s="44"/>
      <c r="I29" s="44"/>
      <c r="J29" s="39"/>
      <c r="K29" s="6"/>
      <c r="L29" s="6"/>
    </row>
    <row r="30" spans="1:12" ht="39" customHeight="1">
      <c r="A30" s="256" t="s">
        <v>158</v>
      </c>
      <c r="B30" s="257"/>
      <c r="C30" s="257"/>
      <c r="D30" s="257"/>
      <c r="E30" s="257"/>
      <c r="F30" s="257"/>
      <c r="G30" s="257"/>
      <c r="H30" s="257"/>
      <c r="I30" s="257"/>
      <c r="J30" s="257"/>
      <c r="K30" s="26"/>
      <c r="L30" s="26"/>
    </row>
    <row r="31" ht="5.25" customHeight="1"/>
    <row r="32" ht="5.25" customHeight="1"/>
    <row r="33" spans="1:10" ht="27" customHeight="1">
      <c r="A33" s="252" t="s">
        <v>126</v>
      </c>
      <c r="B33" s="253"/>
      <c r="C33" s="253"/>
      <c r="D33" s="253"/>
      <c r="E33" s="253"/>
      <c r="F33" s="253"/>
      <c r="G33" s="253"/>
      <c r="H33" s="253"/>
      <c r="I33" s="253"/>
      <c r="J33" s="253"/>
    </row>
    <row r="34" spans="1:10" ht="3.75" customHeight="1">
      <c r="A34" s="72"/>
      <c r="B34" s="73"/>
      <c r="C34" s="73"/>
      <c r="D34" s="73"/>
      <c r="E34" s="73"/>
      <c r="F34" s="73"/>
      <c r="G34" s="73"/>
      <c r="H34" s="73"/>
      <c r="I34" s="73"/>
      <c r="J34" s="73"/>
    </row>
    <row r="35" spans="1:12" ht="24.75" customHeight="1">
      <c r="A35" s="254" t="s">
        <v>127</v>
      </c>
      <c r="B35" s="255"/>
      <c r="C35" s="255"/>
      <c r="D35" s="255"/>
      <c r="E35" s="255"/>
      <c r="F35" s="255"/>
      <c r="G35" s="255"/>
      <c r="H35" s="255"/>
      <c r="I35" s="255"/>
      <c r="J35" s="255"/>
      <c r="K35" s="6"/>
      <c r="L35" s="6"/>
    </row>
    <row r="36" spans="1:12" ht="21" customHeight="1">
      <c r="A36" s="113" t="s">
        <v>3</v>
      </c>
      <c r="B36" s="115" t="s">
        <v>28</v>
      </c>
      <c r="C36" s="115"/>
      <c r="D36" s="79" t="s">
        <v>139</v>
      </c>
      <c r="E36" s="79"/>
      <c r="F36" s="245" t="s">
        <v>4</v>
      </c>
      <c r="G36" s="245"/>
      <c r="H36" s="245"/>
      <c r="I36" s="116"/>
      <c r="J36" s="246" t="s">
        <v>5</v>
      </c>
      <c r="K36" s="18"/>
      <c r="L36" s="18"/>
    </row>
    <row r="37" spans="1:10" ht="16.5" customHeight="1">
      <c r="A37" s="2"/>
      <c r="B37" s="2"/>
      <c r="C37" s="2"/>
      <c r="D37" s="117" t="s">
        <v>117</v>
      </c>
      <c r="E37" s="117"/>
      <c r="F37" s="117" t="s">
        <v>6</v>
      </c>
      <c r="G37" s="117" t="s">
        <v>138</v>
      </c>
      <c r="H37" s="10" t="s">
        <v>7</v>
      </c>
      <c r="I37" s="10"/>
      <c r="J37" s="247"/>
    </row>
    <row r="38" spans="1:10" ht="18.75" customHeight="1">
      <c r="A38" s="15" t="s">
        <v>114</v>
      </c>
      <c r="B38" s="21">
        <v>2001</v>
      </c>
      <c r="C38" s="21"/>
      <c r="D38" s="67">
        <v>36900</v>
      </c>
      <c r="E38" s="67"/>
      <c r="F38" s="19">
        <v>26560</v>
      </c>
      <c r="G38" s="19">
        <v>5820</v>
      </c>
      <c r="H38" s="19">
        <v>32380</v>
      </c>
      <c r="I38" s="19"/>
      <c r="J38" s="119">
        <v>82</v>
      </c>
    </row>
    <row r="39" spans="1:10" ht="15" customHeight="1">
      <c r="A39" s="15" t="s">
        <v>116</v>
      </c>
      <c r="B39" s="21">
        <v>2002</v>
      </c>
      <c r="C39" s="21"/>
      <c r="D39" s="67">
        <v>37900</v>
      </c>
      <c r="E39" s="67"/>
      <c r="F39" s="19">
        <v>27280</v>
      </c>
      <c r="G39" s="19">
        <v>5980</v>
      </c>
      <c r="H39" s="19">
        <v>33260</v>
      </c>
      <c r="I39" s="19"/>
      <c r="J39" s="119">
        <v>82</v>
      </c>
    </row>
    <row r="40" spans="1:10" ht="15" customHeight="1">
      <c r="A40" s="15" t="s">
        <v>116</v>
      </c>
      <c r="B40" s="21">
        <v>2003</v>
      </c>
      <c r="C40" s="21"/>
      <c r="D40" s="67">
        <v>38600</v>
      </c>
      <c r="E40" s="67"/>
      <c r="F40" s="19">
        <v>27780</v>
      </c>
      <c r="G40" s="19">
        <v>6100</v>
      </c>
      <c r="H40" s="19">
        <v>33880</v>
      </c>
      <c r="I40" s="19"/>
      <c r="J40" s="119">
        <v>82</v>
      </c>
    </row>
    <row r="41" spans="1:10" ht="15" customHeight="1">
      <c r="A41" s="15" t="s">
        <v>116</v>
      </c>
      <c r="B41" s="21">
        <v>2004</v>
      </c>
      <c r="C41" s="21"/>
      <c r="D41" s="67">
        <v>39300</v>
      </c>
      <c r="E41" s="67"/>
      <c r="F41" s="19">
        <v>28280</v>
      </c>
      <c r="G41" s="19">
        <v>6220</v>
      </c>
      <c r="H41" s="19">
        <v>34500</v>
      </c>
      <c r="I41" s="19"/>
      <c r="J41" s="119">
        <v>82</v>
      </c>
    </row>
    <row r="42" spans="1:10" ht="15" customHeight="1">
      <c r="A42" s="15" t="s">
        <v>116</v>
      </c>
      <c r="B42" s="21">
        <v>2005</v>
      </c>
      <c r="C42" s="21"/>
      <c r="D42" s="67">
        <v>39400</v>
      </c>
      <c r="E42" s="67"/>
      <c r="F42" s="19">
        <v>28360</v>
      </c>
      <c r="G42" s="19">
        <v>6220</v>
      </c>
      <c r="H42" s="19">
        <v>34580</v>
      </c>
      <c r="I42" s="19"/>
      <c r="J42" s="119">
        <v>82</v>
      </c>
    </row>
    <row r="43" spans="1:10" ht="15" customHeight="1">
      <c r="A43" s="15" t="s">
        <v>115</v>
      </c>
      <c r="B43" s="21">
        <v>2006</v>
      </c>
      <c r="C43" s="21"/>
      <c r="D43" s="67">
        <v>39700</v>
      </c>
      <c r="E43" s="67"/>
      <c r="F43" s="19">
        <v>28580</v>
      </c>
      <c r="G43" s="19">
        <v>6260</v>
      </c>
      <c r="H43" s="19">
        <v>34840</v>
      </c>
      <c r="I43" s="19"/>
      <c r="J43" s="119">
        <v>82</v>
      </c>
    </row>
    <row r="44" spans="1:10" ht="15" customHeight="1">
      <c r="A44" s="15" t="s">
        <v>114</v>
      </c>
      <c r="B44" s="21">
        <v>2006</v>
      </c>
      <c r="C44" s="21"/>
      <c r="D44" s="67">
        <v>39700</v>
      </c>
      <c r="E44" s="67"/>
      <c r="F44" s="19">
        <v>29060</v>
      </c>
      <c r="G44" s="19">
        <v>7220</v>
      </c>
      <c r="H44" s="19">
        <v>36280</v>
      </c>
      <c r="I44" s="19"/>
      <c r="J44" s="119">
        <v>80.1</v>
      </c>
    </row>
    <row r="45" spans="1:10" ht="15" customHeight="1">
      <c r="A45" s="15" t="s">
        <v>116</v>
      </c>
      <c r="B45" s="21">
        <v>2007</v>
      </c>
      <c r="C45" s="21"/>
      <c r="D45" s="67">
        <v>40300</v>
      </c>
      <c r="E45" s="67"/>
      <c r="F45" s="19">
        <v>29480</v>
      </c>
      <c r="G45" s="19">
        <v>7340</v>
      </c>
      <c r="H45" s="19">
        <v>36820</v>
      </c>
      <c r="I45" s="19"/>
      <c r="J45" s="119">
        <v>80.1</v>
      </c>
    </row>
    <row r="46" spans="1:10" ht="15" customHeight="1">
      <c r="A46" s="15" t="s">
        <v>116</v>
      </c>
      <c r="B46" s="21">
        <v>2008</v>
      </c>
      <c r="C46" s="21"/>
      <c r="D46" s="67">
        <v>41000</v>
      </c>
      <c r="E46" s="67"/>
      <c r="F46" s="19">
        <v>30000</v>
      </c>
      <c r="G46" s="19">
        <v>7460</v>
      </c>
      <c r="H46" s="19">
        <v>37460</v>
      </c>
      <c r="I46" s="19"/>
      <c r="J46" s="119">
        <v>80.1</v>
      </c>
    </row>
    <row r="47" spans="1:10" ht="15" customHeight="1">
      <c r="A47" s="15" t="s">
        <v>116</v>
      </c>
      <c r="B47" s="21">
        <v>2009</v>
      </c>
      <c r="C47" s="21"/>
      <c r="D47" s="67">
        <v>42800</v>
      </c>
      <c r="E47" s="147"/>
      <c r="F47" s="19">
        <v>31320</v>
      </c>
      <c r="G47" s="19">
        <v>7780</v>
      </c>
      <c r="H47" s="19">
        <v>39100</v>
      </c>
      <c r="I47" s="88"/>
      <c r="J47" s="119">
        <v>80.1</v>
      </c>
    </row>
    <row r="48" spans="1:12" ht="15" customHeight="1">
      <c r="A48" s="2" t="s">
        <v>116</v>
      </c>
      <c r="B48" s="118">
        <v>2010</v>
      </c>
      <c r="C48" s="118"/>
      <c r="D48" s="98">
        <v>42400</v>
      </c>
      <c r="E48" s="171"/>
      <c r="F48" s="60">
        <v>31360</v>
      </c>
      <c r="G48" s="60">
        <v>9340</v>
      </c>
      <c r="H48" s="60">
        <v>40700</v>
      </c>
      <c r="I48" s="89"/>
      <c r="J48" s="120">
        <f>F48/H48*100</f>
        <v>77.05159705159706</v>
      </c>
      <c r="L48" s="137"/>
    </row>
    <row r="49" spans="1:10" ht="24" customHeight="1">
      <c r="A49" s="39"/>
      <c r="B49" s="43"/>
      <c r="C49" s="43"/>
      <c r="D49" s="42"/>
      <c r="E49" s="42"/>
      <c r="F49" s="44"/>
      <c r="G49" s="44"/>
      <c r="H49" s="44"/>
      <c r="I49" s="44"/>
      <c r="J49" s="61"/>
    </row>
    <row r="50" spans="1:13" ht="36.75" customHeight="1">
      <c r="A50" s="248" t="s">
        <v>176</v>
      </c>
      <c r="B50" s="249"/>
      <c r="C50" s="249"/>
      <c r="D50" s="249"/>
      <c r="E50" s="249"/>
      <c r="F50" s="249"/>
      <c r="G50" s="249"/>
      <c r="H50" s="249"/>
      <c r="I50" s="249"/>
      <c r="J50" s="249"/>
      <c r="K50" s="17"/>
      <c r="L50" s="17"/>
      <c r="M50" s="16"/>
    </row>
  </sheetData>
  <sheetProtection/>
  <mergeCells count="12">
    <mergeCell ref="F7:H7"/>
    <mergeCell ref="A30:J30"/>
    <mergeCell ref="F36:H36"/>
    <mergeCell ref="J36:J37"/>
    <mergeCell ref="A50:J50"/>
    <mergeCell ref="A2:H2"/>
    <mergeCell ref="A33:J33"/>
    <mergeCell ref="A35:J35"/>
    <mergeCell ref="J7:J8"/>
    <mergeCell ref="A4:J4"/>
    <mergeCell ref="A6:J6"/>
    <mergeCell ref="D7:D8"/>
  </mergeCells>
  <printOptions/>
  <pageMargins left="0.7874015748031497" right="0.3937007874015748" top="0.9" bottom="0.1968503937007874" header="0.5118110236220472" footer="0.5118110236220472"/>
  <pageSetup firstPageNumber="39" useFirstPageNumber="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N50"/>
  <sheetViews>
    <sheetView zoomScalePageLayoutView="0" workbookViewId="0" topLeftCell="A1">
      <selection activeCell="L2" sqref="L2"/>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252" t="s">
        <v>204</v>
      </c>
      <c r="B1" s="253"/>
      <c r="C1" s="253"/>
      <c r="D1" s="253"/>
      <c r="E1" s="253"/>
      <c r="F1" s="253"/>
      <c r="G1" s="253"/>
      <c r="H1" s="253"/>
      <c r="I1" s="253"/>
      <c r="J1" s="253"/>
      <c r="K1" s="253"/>
      <c r="L1" s="253"/>
      <c r="M1" s="73"/>
    </row>
    <row r="2" spans="1:13" ht="7.5" customHeight="1">
      <c r="A2" s="72"/>
      <c r="B2" s="73"/>
      <c r="C2" s="73"/>
      <c r="D2" s="73"/>
      <c r="E2" s="73"/>
      <c r="F2" s="73"/>
      <c r="G2" s="73"/>
      <c r="H2" s="73"/>
      <c r="I2" s="73"/>
      <c r="J2" s="73"/>
      <c r="K2" s="73"/>
      <c r="L2" s="73"/>
      <c r="M2" s="73"/>
    </row>
    <row r="3" spans="1:13" ht="27" customHeight="1">
      <c r="A3" s="255" t="s">
        <v>219</v>
      </c>
      <c r="B3" s="255"/>
      <c r="C3" s="255"/>
      <c r="D3" s="255"/>
      <c r="E3" s="255"/>
      <c r="F3" s="255"/>
      <c r="G3" s="255"/>
      <c r="H3" s="255"/>
      <c r="I3" s="255"/>
      <c r="J3" s="255"/>
      <c r="K3" s="255"/>
      <c r="L3" s="255"/>
      <c r="M3" s="26"/>
    </row>
    <row r="4" spans="1:14" ht="24.75" customHeight="1">
      <c r="A4" s="21" t="s">
        <v>104</v>
      </c>
      <c r="B4" s="114" t="s">
        <v>50</v>
      </c>
      <c r="C4" s="79"/>
      <c r="D4" s="266" t="s">
        <v>51</v>
      </c>
      <c r="E4" s="266"/>
      <c r="F4" s="273"/>
      <c r="G4" s="273"/>
      <c r="H4" s="273"/>
      <c r="I4" s="68"/>
      <c r="J4" s="266" t="s">
        <v>53</v>
      </c>
      <c r="K4" s="273"/>
      <c r="L4" s="273"/>
      <c r="M4" s="21"/>
      <c r="N4" s="37"/>
    </row>
    <row r="5" spans="1:14" ht="48" customHeight="1">
      <c r="A5" s="5" t="s">
        <v>184</v>
      </c>
      <c r="B5" s="10" t="s">
        <v>94</v>
      </c>
      <c r="C5" s="10"/>
      <c r="D5" s="10" t="s">
        <v>155</v>
      </c>
      <c r="E5" s="91" t="s">
        <v>98</v>
      </c>
      <c r="F5" s="10" t="s">
        <v>95</v>
      </c>
      <c r="G5" s="10" t="s">
        <v>12</v>
      </c>
      <c r="H5" s="10" t="s">
        <v>128</v>
      </c>
      <c r="I5" s="10"/>
      <c r="J5" s="10" t="s">
        <v>23</v>
      </c>
      <c r="K5" s="149"/>
      <c r="L5" s="149"/>
      <c r="M5" s="6"/>
      <c r="N5" s="20"/>
    </row>
    <row r="6" spans="1:14" ht="18.75" customHeight="1">
      <c r="A6" s="84" t="s">
        <v>16</v>
      </c>
      <c r="B6" s="111">
        <v>100</v>
      </c>
      <c r="C6" s="111"/>
      <c r="D6" s="111">
        <v>100</v>
      </c>
      <c r="E6" s="111"/>
      <c r="F6" s="111">
        <v>100</v>
      </c>
      <c r="G6" s="111">
        <v>100</v>
      </c>
      <c r="H6" s="111">
        <v>100</v>
      </c>
      <c r="I6" s="111"/>
      <c r="J6" s="111">
        <v>100</v>
      </c>
      <c r="K6" s="150"/>
      <c r="L6" s="150"/>
      <c r="N6" s="7"/>
    </row>
    <row r="7" spans="1:14" ht="12.75">
      <c r="A7" s="3" t="s">
        <v>174</v>
      </c>
      <c r="B7" s="186">
        <v>3.709739263803681</v>
      </c>
      <c r="C7" s="193"/>
      <c r="D7" s="186">
        <v>12.903225806451612</v>
      </c>
      <c r="E7" s="193"/>
      <c r="F7" s="186">
        <v>7.91407574901074</v>
      </c>
      <c r="G7" s="186">
        <v>5.504450300830391</v>
      </c>
      <c r="H7" s="186">
        <v>5.06446526296262</v>
      </c>
      <c r="I7" s="193"/>
      <c r="J7" s="205" t="s">
        <v>44</v>
      </c>
      <c r="K7" s="151"/>
      <c r="L7" s="151"/>
      <c r="N7" s="4"/>
    </row>
    <row r="8" spans="1:14" ht="12.75">
      <c r="A8" s="3" t="s">
        <v>161</v>
      </c>
      <c r="B8" s="186">
        <v>27.262269938650306</v>
      </c>
      <c r="C8" s="193"/>
      <c r="D8" s="186">
        <v>22.58064516129032</v>
      </c>
      <c r="E8" s="193"/>
      <c r="F8" s="186">
        <v>30.921424533634823</v>
      </c>
      <c r="G8" s="186">
        <v>29.7349709114415</v>
      </c>
      <c r="H8" s="186">
        <v>28.995454967071698</v>
      </c>
      <c r="I8" s="193"/>
      <c r="J8" s="186">
        <v>4.132231404958678</v>
      </c>
      <c r="K8" s="152"/>
      <c r="L8" s="151"/>
      <c r="N8" s="4"/>
    </row>
    <row r="9" spans="1:14" ht="12.75">
      <c r="A9" s="3" t="s">
        <v>162</v>
      </c>
      <c r="B9" s="186">
        <v>25.23006134969325</v>
      </c>
      <c r="C9" s="193"/>
      <c r="D9" s="186">
        <v>22.58064516129032</v>
      </c>
      <c r="E9" s="193"/>
      <c r="F9" s="186">
        <v>19.672131147540984</v>
      </c>
      <c r="G9" s="186">
        <v>20.769728009547013</v>
      </c>
      <c r="H9" s="186">
        <v>22.15007884240794</v>
      </c>
      <c r="I9" s="193"/>
      <c r="J9" s="186">
        <v>19.28374655647383</v>
      </c>
      <c r="K9" s="152"/>
      <c r="L9" s="151"/>
      <c r="N9" s="4"/>
    </row>
    <row r="10" spans="1:14" ht="12.75">
      <c r="A10" s="3" t="s">
        <v>163</v>
      </c>
      <c r="B10" s="186">
        <v>20.925996932515336</v>
      </c>
      <c r="C10" s="193"/>
      <c r="D10" s="186">
        <v>22.58064516129032</v>
      </c>
      <c r="E10" s="193"/>
      <c r="F10" s="186">
        <v>18.76766534765404</v>
      </c>
      <c r="G10" s="186">
        <v>18.959773258415794</v>
      </c>
      <c r="H10" s="186">
        <v>19.58692761957765</v>
      </c>
      <c r="I10" s="193"/>
      <c r="J10" s="186">
        <v>35.26170798898072</v>
      </c>
      <c r="K10" s="233"/>
      <c r="L10" s="234"/>
      <c r="N10" s="4"/>
    </row>
    <row r="11" spans="1:14" ht="12.75">
      <c r="A11" s="3" t="s">
        <v>164</v>
      </c>
      <c r="B11" s="186">
        <v>13.899539877300612</v>
      </c>
      <c r="C11" s="193"/>
      <c r="D11" s="186">
        <v>3.225806451612903</v>
      </c>
      <c r="E11" s="193"/>
      <c r="F11" s="186">
        <v>12.379875635952516</v>
      </c>
      <c r="G11" s="186">
        <v>13.505046989209884</v>
      </c>
      <c r="H11" s="186">
        <v>13.560894165661812</v>
      </c>
      <c r="I11" s="193"/>
      <c r="J11" s="186">
        <v>22.865013774104685</v>
      </c>
      <c r="K11" s="233"/>
      <c r="L11" s="234"/>
      <c r="N11" s="4"/>
    </row>
    <row r="12" spans="1:14" ht="12.75">
      <c r="A12" s="3" t="s">
        <v>165</v>
      </c>
      <c r="B12" s="186">
        <v>6.662193251533742</v>
      </c>
      <c r="C12" s="193"/>
      <c r="D12" s="205">
        <v>12.903225806451612</v>
      </c>
      <c r="E12" s="193"/>
      <c r="F12" s="186">
        <v>7.801017524024872</v>
      </c>
      <c r="G12" s="186">
        <v>8.209437621202326</v>
      </c>
      <c r="H12" s="186">
        <v>7.692545527625762</v>
      </c>
      <c r="I12" s="193"/>
      <c r="J12" s="186">
        <v>13.223140495867769</v>
      </c>
      <c r="K12" s="234"/>
      <c r="L12" s="234"/>
      <c r="N12" s="4"/>
    </row>
    <row r="13" spans="1:14" ht="12.75">
      <c r="A13" s="3" t="s">
        <v>166</v>
      </c>
      <c r="B13" s="186">
        <v>2.310199386503067</v>
      </c>
      <c r="C13" s="193"/>
      <c r="D13" s="205">
        <v>3.225806451612903</v>
      </c>
      <c r="E13" s="194"/>
      <c r="F13" s="186">
        <v>2.5438100621820237</v>
      </c>
      <c r="G13" s="186">
        <v>3.31659290935309</v>
      </c>
      <c r="H13" s="186">
        <v>2.9496336146925146</v>
      </c>
      <c r="I13" s="193"/>
      <c r="J13" s="186">
        <v>5.234159779614325</v>
      </c>
      <c r="K13" s="234"/>
      <c r="L13" s="234"/>
      <c r="N13" s="4"/>
    </row>
    <row r="14" spans="1:14" ht="12.75">
      <c r="A14" s="3" t="s">
        <v>167</v>
      </c>
      <c r="B14" s="205" t="s">
        <v>44</v>
      </c>
      <c r="C14" s="193"/>
      <c r="D14" s="205" t="s">
        <v>44</v>
      </c>
      <c r="E14" s="195"/>
      <c r="F14" s="205" t="s">
        <v>44</v>
      </c>
      <c r="G14" s="205" t="s">
        <v>44</v>
      </c>
      <c r="H14" s="205" t="s">
        <v>44</v>
      </c>
      <c r="I14" s="193"/>
      <c r="J14" s="205" t="s">
        <v>44</v>
      </c>
      <c r="K14" s="234"/>
      <c r="L14" s="234"/>
      <c r="N14" s="4"/>
    </row>
    <row r="15" spans="1:14" ht="12.75">
      <c r="A15" s="3" t="s">
        <v>110</v>
      </c>
      <c r="B15" s="156">
        <v>10432</v>
      </c>
      <c r="C15" s="157"/>
      <c r="D15" s="156">
        <v>31</v>
      </c>
      <c r="E15" s="157"/>
      <c r="F15" s="156">
        <v>1769</v>
      </c>
      <c r="G15" s="156">
        <v>20111</v>
      </c>
      <c r="H15" s="156">
        <f>B15+D15+F15+G15</f>
        <v>32343</v>
      </c>
      <c r="I15" s="157"/>
      <c r="J15" s="156">
        <v>363</v>
      </c>
      <c r="K15" s="235"/>
      <c r="L15" s="236"/>
      <c r="N15" s="4"/>
    </row>
    <row r="16" spans="1:14" s="99" customFormat="1" ht="12.75">
      <c r="A16" s="3"/>
      <c r="B16" s="186"/>
      <c r="C16" s="186"/>
      <c r="D16" s="186"/>
      <c r="E16" s="186"/>
      <c r="F16" s="186"/>
      <c r="G16" s="186"/>
      <c r="H16" s="186"/>
      <c r="I16" s="186"/>
      <c r="J16" s="186"/>
      <c r="K16" s="156"/>
      <c r="L16" s="158"/>
      <c r="N16" s="4"/>
    </row>
    <row r="17" spans="1:14" ht="16.5" customHeight="1">
      <c r="A17" s="14" t="s">
        <v>18</v>
      </c>
      <c r="B17" s="187">
        <v>100</v>
      </c>
      <c r="C17" s="187"/>
      <c r="D17" s="187">
        <v>100</v>
      </c>
      <c r="E17" s="187"/>
      <c r="F17" s="187">
        <v>100</v>
      </c>
      <c r="G17" s="187">
        <v>100</v>
      </c>
      <c r="H17" s="187">
        <v>100</v>
      </c>
      <c r="I17" s="187"/>
      <c r="J17" s="187">
        <v>100</v>
      </c>
      <c r="K17" s="237"/>
      <c r="L17" s="238"/>
      <c r="N17" s="4"/>
    </row>
    <row r="18" spans="1:14" ht="12.75">
      <c r="A18" s="3" t="s">
        <v>174</v>
      </c>
      <c r="B18" s="186">
        <v>4.738955823293173</v>
      </c>
      <c r="C18" s="193"/>
      <c r="D18" s="186">
        <v>15.789473684210526</v>
      </c>
      <c r="E18" s="193"/>
      <c r="F18" s="186">
        <v>13.477366255144</v>
      </c>
      <c r="G18" s="186">
        <v>8.73457536898137</v>
      </c>
      <c r="H18" s="186">
        <v>7.951046798029557</v>
      </c>
      <c r="I18" s="193"/>
      <c r="J18" s="205" t="s">
        <v>44</v>
      </c>
      <c r="K18" s="234"/>
      <c r="L18" s="234"/>
      <c r="N18" s="4"/>
    </row>
    <row r="19" spans="1:14" ht="12.75">
      <c r="A19" s="3" t="s">
        <v>161</v>
      </c>
      <c r="B19" s="186">
        <v>31.08433734939759</v>
      </c>
      <c r="C19" s="193"/>
      <c r="D19" s="186">
        <v>47.368421052631575</v>
      </c>
      <c r="E19" s="193"/>
      <c r="F19" s="186">
        <v>44.75308641975309</v>
      </c>
      <c r="G19" s="186">
        <v>38.82167916767481</v>
      </c>
      <c r="H19" s="186">
        <v>37.05357142857143</v>
      </c>
      <c r="I19" s="193"/>
      <c r="J19" s="205">
        <v>5</v>
      </c>
      <c r="K19" s="233"/>
      <c r="L19" s="234"/>
      <c r="N19" s="4"/>
    </row>
    <row r="20" spans="1:14" ht="12.75">
      <c r="A20" s="3" t="s">
        <v>162</v>
      </c>
      <c r="B20" s="186">
        <v>23.64123159303882</v>
      </c>
      <c r="C20" s="193"/>
      <c r="D20" s="186">
        <v>10.526315789473683</v>
      </c>
      <c r="E20" s="193"/>
      <c r="F20" s="186">
        <v>17.181069958847736</v>
      </c>
      <c r="G20" s="186">
        <v>19.356399709654003</v>
      </c>
      <c r="H20" s="186">
        <v>20.41256157635468</v>
      </c>
      <c r="I20" s="193"/>
      <c r="J20" s="186">
        <v>25</v>
      </c>
      <c r="K20" s="233"/>
      <c r="L20" s="234"/>
      <c r="N20" s="4"/>
    </row>
    <row r="21" spans="1:14" ht="12.75">
      <c r="A21" s="3" t="s">
        <v>163</v>
      </c>
      <c r="B21" s="186">
        <v>17.429718875502008</v>
      </c>
      <c r="C21" s="193"/>
      <c r="D21" s="186">
        <v>10.526315789473683</v>
      </c>
      <c r="E21" s="193"/>
      <c r="F21" s="186">
        <v>11.008230452674898</v>
      </c>
      <c r="G21" s="186">
        <v>14.239051536414227</v>
      </c>
      <c r="H21" s="186">
        <v>14.90917487684729</v>
      </c>
      <c r="I21" s="193"/>
      <c r="J21" s="186">
        <v>35</v>
      </c>
      <c r="K21" s="233"/>
      <c r="L21" s="234"/>
      <c r="N21" s="4"/>
    </row>
    <row r="22" spans="1:14" ht="12.75">
      <c r="A22" s="3" t="s">
        <v>164</v>
      </c>
      <c r="B22" s="186">
        <v>12.396251673360108</v>
      </c>
      <c r="C22" s="193"/>
      <c r="D22" s="186">
        <v>15.789473684210526</v>
      </c>
      <c r="E22" s="193"/>
      <c r="F22" s="186">
        <v>6.790123456790123</v>
      </c>
      <c r="G22" s="186">
        <v>9.738688603919671</v>
      </c>
      <c r="H22" s="186">
        <v>10.29094827586207</v>
      </c>
      <c r="I22" s="193"/>
      <c r="J22" s="186">
        <v>25</v>
      </c>
      <c r="K22" s="233"/>
      <c r="L22" s="234"/>
      <c r="N22" s="4"/>
    </row>
    <row r="23" spans="1:14" ht="12.75">
      <c r="A23" s="3" t="s">
        <v>165</v>
      </c>
      <c r="B23" s="186">
        <v>7.550200803212852</v>
      </c>
      <c r="C23" s="193"/>
      <c r="D23" s="205" t="s">
        <v>44</v>
      </c>
      <c r="E23" s="194"/>
      <c r="F23" s="186">
        <v>3.8065843621399176</v>
      </c>
      <c r="G23" s="186">
        <v>6.339220904911687</v>
      </c>
      <c r="H23" s="186">
        <v>6.488608374384236</v>
      </c>
      <c r="I23" s="193"/>
      <c r="J23" s="205">
        <v>5</v>
      </c>
      <c r="K23" s="234"/>
      <c r="L23" s="234"/>
      <c r="N23" s="4"/>
    </row>
    <row r="24" spans="1:14" ht="12.75">
      <c r="A24" s="3" t="s">
        <v>166</v>
      </c>
      <c r="B24" s="186">
        <v>3.1593038821954487</v>
      </c>
      <c r="C24" s="193"/>
      <c r="D24" s="205" t="s">
        <v>44</v>
      </c>
      <c r="E24" s="194"/>
      <c r="F24" s="205">
        <v>2.98353909465021</v>
      </c>
      <c r="G24" s="186">
        <v>2.7703847084442295</v>
      </c>
      <c r="H24" s="186">
        <v>2.894088669950739</v>
      </c>
      <c r="I24" s="193"/>
      <c r="J24" s="205">
        <v>5</v>
      </c>
      <c r="K24" s="234"/>
      <c r="L24" s="234"/>
      <c r="N24" s="4"/>
    </row>
    <row r="25" spans="1:14" ht="12.75">
      <c r="A25" s="3" t="s">
        <v>167</v>
      </c>
      <c r="B25" s="205" t="s">
        <v>44</v>
      </c>
      <c r="C25" s="195"/>
      <c r="D25" s="205" t="s">
        <v>44</v>
      </c>
      <c r="E25" s="194"/>
      <c r="F25" s="205" t="s">
        <v>44</v>
      </c>
      <c r="G25" s="205" t="s">
        <v>44</v>
      </c>
      <c r="H25" s="205" t="s">
        <v>44</v>
      </c>
      <c r="I25" s="193"/>
      <c r="J25" s="205" t="s">
        <v>44</v>
      </c>
      <c r="K25" s="234"/>
      <c r="L25" s="234"/>
      <c r="N25" s="4"/>
    </row>
    <row r="26" spans="1:14" ht="12.75">
      <c r="A26" s="21" t="s">
        <v>111</v>
      </c>
      <c r="B26" s="160">
        <v>3735</v>
      </c>
      <c r="C26" s="159"/>
      <c r="D26" s="160">
        <v>19</v>
      </c>
      <c r="E26" s="159"/>
      <c r="F26" s="160">
        <v>972</v>
      </c>
      <c r="G26" s="160">
        <v>8266</v>
      </c>
      <c r="H26" s="160">
        <f>G26+F26+D26+B26</f>
        <v>12992</v>
      </c>
      <c r="I26" s="159"/>
      <c r="J26" s="160">
        <v>20</v>
      </c>
      <c r="K26" s="235"/>
      <c r="L26" s="239"/>
      <c r="N26" s="19"/>
    </row>
    <row r="27" spans="1:14" s="99" customFormat="1" ht="12.75">
      <c r="A27" s="21"/>
      <c r="B27" s="186"/>
      <c r="C27" s="186"/>
      <c r="D27" s="186"/>
      <c r="E27" s="186"/>
      <c r="F27" s="186"/>
      <c r="G27" s="186"/>
      <c r="H27" s="186"/>
      <c r="I27" s="186"/>
      <c r="J27" s="186"/>
      <c r="K27" s="160"/>
      <c r="L27" s="202"/>
      <c r="N27" s="19"/>
    </row>
    <row r="28" spans="1:12" ht="16.5" customHeight="1">
      <c r="A28" s="14" t="s">
        <v>38</v>
      </c>
      <c r="B28" s="187">
        <v>100</v>
      </c>
      <c r="C28" s="187"/>
      <c r="D28" s="187">
        <v>100</v>
      </c>
      <c r="E28" s="187"/>
      <c r="F28" s="187">
        <v>100</v>
      </c>
      <c r="G28" s="187">
        <v>100</v>
      </c>
      <c r="H28" s="187">
        <v>100</v>
      </c>
      <c r="I28" s="187"/>
      <c r="J28" s="187">
        <v>100</v>
      </c>
      <c r="K28" s="237"/>
      <c r="L28" s="238"/>
    </row>
    <row r="29" spans="1:12" ht="12.75">
      <c r="A29" s="3" t="s">
        <v>174</v>
      </c>
      <c r="B29" s="206">
        <v>3.98108279805181</v>
      </c>
      <c r="C29" s="196"/>
      <c r="D29" s="206">
        <v>14</v>
      </c>
      <c r="E29" s="196"/>
      <c r="F29" s="206">
        <v>9.886902590295513</v>
      </c>
      <c r="G29" s="206">
        <v>6.4453606794234775</v>
      </c>
      <c r="H29" s="206">
        <v>5.89169515826624</v>
      </c>
      <c r="I29" s="196"/>
      <c r="J29" s="207" t="s">
        <v>44</v>
      </c>
      <c r="K29" s="240"/>
      <c r="L29" s="240"/>
    </row>
    <row r="30" spans="1:12" ht="12.75">
      <c r="A30" s="3" t="s">
        <v>161</v>
      </c>
      <c r="B30" s="206">
        <v>28.269923060633868</v>
      </c>
      <c r="C30" s="196"/>
      <c r="D30" s="206">
        <v>32</v>
      </c>
      <c r="E30" s="196"/>
      <c r="F30" s="206">
        <v>35.8263407515505</v>
      </c>
      <c r="G30" s="206">
        <v>32.38185854741516</v>
      </c>
      <c r="H30" s="206">
        <v>31.30473144369692</v>
      </c>
      <c r="I30" s="196"/>
      <c r="J30" s="208">
        <v>4.177545691906006</v>
      </c>
      <c r="K30" s="241"/>
      <c r="L30" s="240"/>
    </row>
    <row r="31" spans="1:12" ht="12.75">
      <c r="A31" s="3" t="s">
        <v>162</v>
      </c>
      <c r="B31" s="206">
        <v>24.811180913390274</v>
      </c>
      <c r="C31" s="196"/>
      <c r="D31" s="206">
        <v>18</v>
      </c>
      <c r="E31" s="196"/>
      <c r="F31" s="206">
        <v>18.78876322510033</v>
      </c>
      <c r="G31" s="206">
        <v>20.35803643796032</v>
      </c>
      <c r="H31" s="206">
        <v>21.65214514172273</v>
      </c>
      <c r="I31" s="196"/>
      <c r="J31" s="208">
        <v>19.5822454308094</v>
      </c>
      <c r="K31" s="241"/>
      <c r="L31" s="240"/>
    </row>
    <row r="32" spans="1:12" ht="12.75">
      <c r="A32" s="3" t="s">
        <v>163</v>
      </c>
      <c r="B32" s="206">
        <v>20.004235194466013</v>
      </c>
      <c r="C32" s="196"/>
      <c r="D32" s="206">
        <v>18</v>
      </c>
      <c r="E32" s="196"/>
      <c r="F32" s="206">
        <v>16.016052535571</v>
      </c>
      <c r="G32" s="206">
        <v>17.584663636043274</v>
      </c>
      <c r="H32" s="206">
        <v>18.24638800044116</v>
      </c>
      <c r="I32" s="196"/>
      <c r="J32" s="208">
        <v>35.24804177545692</v>
      </c>
      <c r="K32" s="241"/>
      <c r="L32" s="240"/>
    </row>
    <row r="33" spans="1:12" ht="12.75">
      <c r="A33" s="3" t="s">
        <v>164</v>
      </c>
      <c r="B33" s="206">
        <v>13.503211689136727</v>
      </c>
      <c r="C33" s="196"/>
      <c r="D33" s="206">
        <v>8</v>
      </c>
      <c r="E33" s="196"/>
      <c r="F33" s="206">
        <v>10.397665085735133</v>
      </c>
      <c r="G33" s="206">
        <v>12.407936004510695</v>
      </c>
      <c r="H33" s="206">
        <v>12.62380059556634</v>
      </c>
      <c r="I33" s="196"/>
      <c r="J33" s="208">
        <v>22.97650130548303</v>
      </c>
      <c r="K33" s="241"/>
      <c r="L33" s="240"/>
    </row>
    <row r="34" spans="1:12" ht="12.75">
      <c r="A34" s="3" t="s">
        <v>165</v>
      </c>
      <c r="B34" s="206">
        <v>6.896308322157125</v>
      </c>
      <c r="C34" s="196"/>
      <c r="D34" s="206">
        <v>8</v>
      </c>
      <c r="E34" s="196"/>
      <c r="F34" s="206">
        <v>6.38453119299526</v>
      </c>
      <c r="G34" s="206">
        <v>7.664657997674172</v>
      </c>
      <c r="H34" s="206">
        <v>7.347523988088674</v>
      </c>
      <c r="I34" s="196"/>
      <c r="J34" s="208">
        <v>12.793733681462141</v>
      </c>
      <c r="K34" s="240"/>
      <c r="L34" s="240"/>
    </row>
    <row r="35" spans="1:12" ht="12.75">
      <c r="A35" s="3" t="s">
        <v>166</v>
      </c>
      <c r="B35" s="206">
        <v>2.5340580221641846</v>
      </c>
      <c r="C35" s="196"/>
      <c r="D35" s="207">
        <v>2</v>
      </c>
      <c r="E35" s="197"/>
      <c r="F35" s="206">
        <v>2.69974461875228</v>
      </c>
      <c r="G35" s="206">
        <v>3.1574866969729007</v>
      </c>
      <c r="H35" s="206">
        <v>2.933715672217933</v>
      </c>
      <c r="I35" s="196"/>
      <c r="J35" s="208">
        <v>5.221932114882506</v>
      </c>
      <c r="K35" s="240"/>
      <c r="L35" s="240"/>
    </row>
    <row r="36" spans="1:12" ht="12.75">
      <c r="A36" s="3" t="s">
        <v>167</v>
      </c>
      <c r="B36" s="207" t="s">
        <v>44</v>
      </c>
      <c r="C36" s="196"/>
      <c r="D36" s="207" t="s">
        <v>44</v>
      </c>
      <c r="E36" s="197"/>
      <c r="F36" s="207" t="s">
        <v>44</v>
      </c>
      <c r="G36" s="207" t="s">
        <v>44</v>
      </c>
      <c r="H36" s="207" t="s">
        <v>44</v>
      </c>
      <c r="I36" s="196"/>
      <c r="J36" s="207" t="s">
        <v>44</v>
      </c>
      <c r="K36" s="240"/>
      <c r="L36" s="240"/>
    </row>
    <row r="37" spans="1:13" ht="16.5" customHeight="1">
      <c r="A37" s="3" t="s">
        <v>35</v>
      </c>
      <c r="B37" s="19">
        <f>B15+B26</f>
        <v>14167</v>
      </c>
      <c r="C37" s="89"/>
      <c r="D37" s="180">
        <f>D15+D26</f>
        <v>50</v>
      </c>
      <c r="E37" s="89"/>
      <c r="F37" s="60">
        <f>F15+F26</f>
        <v>2741</v>
      </c>
      <c r="G37" s="60">
        <f>G15+G26</f>
        <v>28377</v>
      </c>
      <c r="H37" s="60">
        <f>H15+H26</f>
        <v>45335</v>
      </c>
      <c r="I37" s="89"/>
      <c r="J37" s="60">
        <f>J15+J26</f>
        <v>383</v>
      </c>
      <c r="K37" s="153"/>
      <c r="L37" s="154"/>
      <c r="M37" s="6"/>
    </row>
    <row r="38" spans="1:13" ht="24" customHeight="1">
      <c r="A38" s="82"/>
      <c r="B38" s="83"/>
      <c r="C38" s="19"/>
      <c r="D38" s="19"/>
      <c r="E38" s="19"/>
      <c r="F38" s="19"/>
      <c r="G38" s="19"/>
      <c r="H38" s="19"/>
      <c r="I38" s="19"/>
      <c r="J38" s="19"/>
      <c r="K38" s="19"/>
      <c r="L38" s="19"/>
      <c r="M38" s="6"/>
    </row>
    <row r="39" spans="1:13" ht="69.75" customHeight="1">
      <c r="A39" s="264" t="s">
        <v>220</v>
      </c>
      <c r="B39" s="272"/>
      <c r="C39" s="272"/>
      <c r="D39" s="272"/>
      <c r="E39" s="272"/>
      <c r="F39" s="272"/>
      <c r="G39" s="272"/>
      <c r="H39" s="272"/>
      <c r="I39" s="272"/>
      <c r="J39" s="272"/>
      <c r="K39" s="272"/>
      <c r="L39" s="272"/>
      <c r="M39" s="26"/>
    </row>
    <row r="40" spans="1:13" s="174" customFormat="1" ht="12.75">
      <c r="A40" s="230"/>
      <c r="B40" s="231"/>
      <c r="C40" s="231"/>
      <c r="D40" s="231"/>
      <c r="E40" s="231"/>
      <c r="F40" s="231"/>
      <c r="G40" s="231"/>
      <c r="H40" s="231"/>
      <c r="I40" s="231"/>
      <c r="J40" s="231"/>
      <c r="K40" s="231"/>
      <c r="L40" s="231"/>
      <c r="M40" s="231"/>
    </row>
    <row r="47" ht="12.75">
      <c r="A47" s="28"/>
    </row>
    <row r="48" ht="12.75">
      <c r="A48" s="28"/>
    </row>
    <row r="49" spans="1:11" ht="12.75">
      <c r="A49" s="28"/>
      <c r="B49" s="28"/>
      <c r="C49" s="28"/>
      <c r="D49" s="28"/>
      <c r="E49" s="28"/>
      <c r="F49" s="28"/>
      <c r="G49" s="28"/>
      <c r="H49" s="28"/>
      <c r="I49" s="28"/>
      <c r="J49" s="28"/>
      <c r="K49" s="28"/>
    </row>
    <row r="50" ht="12.75">
      <c r="A50" s="28"/>
    </row>
  </sheetData>
  <sheetProtection/>
  <mergeCells count="5">
    <mergeCell ref="A39:L39"/>
    <mergeCell ref="A1:L1"/>
    <mergeCell ref="A3:L3"/>
    <mergeCell ref="J4:L4"/>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E2" sqref="E2"/>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252" t="s">
        <v>234</v>
      </c>
      <c r="B1" s="253"/>
      <c r="C1" s="253"/>
      <c r="D1" s="253"/>
      <c r="E1" s="253"/>
      <c r="F1" s="16"/>
      <c r="G1" s="16"/>
      <c r="H1" s="16"/>
      <c r="I1" s="16"/>
      <c r="J1" s="16"/>
    </row>
    <row r="2" spans="1:10" ht="7.5" customHeight="1">
      <c r="A2" s="72"/>
      <c r="B2" s="73"/>
      <c r="C2" s="73"/>
      <c r="D2" s="73"/>
      <c r="E2" s="73"/>
      <c r="F2" s="16"/>
      <c r="G2" s="16"/>
      <c r="H2" s="16"/>
      <c r="I2" s="16"/>
      <c r="J2" s="16"/>
    </row>
    <row r="3" spans="1:10" ht="39.75" customHeight="1">
      <c r="A3" s="255" t="s">
        <v>186</v>
      </c>
      <c r="B3" s="255"/>
      <c r="C3" s="255"/>
      <c r="D3" s="255"/>
      <c r="E3" s="255"/>
      <c r="F3" s="17"/>
      <c r="G3" s="17"/>
      <c r="H3" s="17"/>
      <c r="I3" s="17"/>
      <c r="J3" s="17"/>
    </row>
    <row r="4" spans="1:10" ht="25.5" customHeight="1">
      <c r="A4" s="5" t="s">
        <v>105</v>
      </c>
      <c r="B4" s="56" t="s">
        <v>92</v>
      </c>
      <c r="C4" s="56" t="s">
        <v>91</v>
      </c>
      <c r="D4" s="56" t="s">
        <v>96</v>
      </c>
      <c r="E4" s="56" t="s">
        <v>93</v>
      </c>
      <c r="F4" s="20"/>
      <c r="G4" s="20"/>
      <c r="H4" s="20"/>
      <c r="I4" s="20"/>
      <c r="J4" s="20"/>
    </row>
    <row r="5" spans="1:10" ht="18.75" customHeight="1">
      <c r="A5" s="50" t="s">
        <v>187</v>
      </c>
      <c r="B5" s="50"/>
      <c r="C5" s="51"/>
      <c r="D5" s="51"/>
      <c r="E5" s="51"/>
      <c r="F5" s="51"/>
      <c r="G5" s="51"/>
      <c r="H5" s="51"/>
      <c r="I5" s="51"/>
      <c r="J5" s="51"/>
    </row>
    <row r="6" spans="1:10" ht="18.75" customHeight="1">
      <c r="A6" s="29" t="s">
        <v>14</v>
      </c>
      <c r="B6" s="65">
        <f>B7+B8</f>
        <v>107</v>
      </c>
      <c r="C6" s="66">
        <f>C7+C8</f>
        <v>1297</v>
      </c>
      <c r="D6" s="66">
        <f>D7+D8</f>
        <v>9517</v>
      </c>
      <c r="E6" s="66">
        <f>B6+C6+D6</f>
        <v>10921</v>
      </c>
      <c r="F6" s="41"/>
      <c r="G6" s="41"/>
      <c r="H6" s="52"/>
      <c r="I6" s="52"/>
      <c r="J6" s="52"/>
    </row>
    <row r="7" spans="1:10" ht="12.75">
      <c r="A7" s="34" t="s">
        <v>16</v>
      </c>
      <c r="B7" s="40">
        <v>76</v>
      </c>
      <c r="C7" s="41">
        <v>917</v>
      </c>
      <c r="D7" s="41">
        <v>5884</v>
      </c>
      <c r="E7" s="41">
        <f>B7+C7+D7</f>
        <v>6877</v>
      </c>
      <c r="F7" s="41"/>
      <c r="G7" s="41"/>
      <c r="H7" s="41"/>
      <c r="I7" s="41"/>
      <c r="J7" s="41"/>
    </row>
    <row r="8" spans="1:10" ht="12.75">
      <c r="A8" s="34" t="s">
        <v>15</v>
      </c>
      <c r="B8" s="40">
        <v>31</v>
      </c>
      <c r="C8" s="41">
        <v>380</v>
      </c>
      <c r="D8" s="41">
        <v>3633</v>
      </c>
      <c r="E8" s="41">
        <f aca="true" t="shared" si="0" ref="E8:E25">B8+C8+D8</f>
        <v>4044</v>
      </c>
      <c r="F8" s="41"/>
      <c r="G8" s="41"/>
      <c r="H8" s="41"/>
      <c r="I8" s="41"/>
      <c r="J8" s="41"/>
    </row>
    <row r="9" spans="1:10" ht="12.75">
      <c r="A9" s="29" t="s">
        <v>17</v>
      </c>
      <c r="B9" s="65">
        <f>B10+B11</f>
        <v>67</v>
      </c>
      <c r="C9" s="66">
        <f>C10+C11</f>
        <v>283</v>
      </c>
      <c r="D9" s="66">
        <f>D10+D11</f>
        <v>1296</v>
      </c>
      <c r="E9" s="66">
        <f t="shared" si="0"/>
        <v>1646</v>
      </c>
      <c r="F9" s="41"/>
      <c r="G9" s="41"/>
      <c r="H9" s="41"/>
      <c r="I9" s="41"/>
      <c r="J9" s="41"/>
    </row>
    <row r="10" spans="1:10" ht="12.75">
      <c r="A10" s="34" t="s">
        <v>16</v>
      </c>
      <c r="B10" s="209">
        <v>43</v>
      </c>
      <c r="C10" s="41">
        <v>232</v>
      </c>
      <c r="D10" s="41">
        <v>1082</v>
      </c>
      <c r="E10" s="41">
        <f t="shared" si="0"/>
        <v>1357</v>
      </c>
      <c r="F10" s="41"/>
      <c r="G10" s="41"/>
      <c r="H10" s="41"/>
      <c r="I10" s="41"/>
      <c r="J10" s="41"/>
    </row>
    <row r="11" spans="1:10" ht="12.75">
      <c r="A11" s="34" t="s">
        <v>15</v>
      </c>
      <c r="B11" s="40">
        <v>24</v>
      </c>
      <c r="C11" s="41">
        <v>51</v>
      </c>
      <c r="D11" s="41">
        <v>214</v>
      </c>
      <c r="E11" s="41">
        <f t="shared" si="0"/>
        <v>289</v>
      </c>
      <c r="F11" s="41"/>
      <c r="G11" s="41"/>
      <c r="H11" s="41"/>
      <c r="I11" s="41"/>
      <c r="J11" s="41"/>
    </row>
    <row r="12" spans="1:10" ht="12.75">
      <c r="A12" s="29" t="s">
        <v>34</v>
      </c>
      <c r="B12" s="65">
        <f>B6+B9</f>
        <v>174</v>
      </c>
      <c r="C12" s="65">
        <f aca="true" t="shared" si="1" ref="C12:D14">C6+C9</f>
        <v>1580</v>
      </c>
      <c r="D12" s="65">
        <f t="shared" si="1"/>
        <v>10813</v>
      </c>
      <c r="E12" s="66">
        <f t="shared" si="0"/>
        <v>12567</v>
      </c>
      <c r="F12" s="28"/>
      <c r="G12" s="28"/>
      <c r="H12" s="28"/>
      <c r="I12" s="28"/>
      <c r="J12" s="28"/>
    </row>
    <row r="13" spans="1:10" ht="12.75">
      <c r="A13" s="34" t="s">
        <v>16</v>
      </c>
      <c r="B13" s="40">
        <f>B7+B10</f>
        <v>119</v>
      </c>
      <c r="C13" s="40">
        <f t="shared" si="1"/>
        <v>1149</v>
      </c>
      <c r="D13" s="40">
        <f>D7+D10</f>
        <v>6966</v>
      </c>
      <c r="E13" s="41">
        <f t="shared" si="0"/>
        <v>8234</v>
      </c>
      <c r="F13" s="28"/>
      <c r="G13" s="28"/>
      <c r="H13" s="28"/>
      <c r="I13" s="28"/>
      <c r="J13" s="28"/>
    </row>
    <row r="14" spans="1:10" ht="12.75">
      <c r="A14" s="34" t="s">
        <v>15</v>
      </c>
      <c r="B14" s="40">
        <f>B8+B11</f>
        <v>55</v>
      </c>
      <c r="C14" s="40">
        <f t="shared" si="1"/>
        <v>431</v>
      </c>
      <c r="D14" s="40">
        <f t="shared" si="1"/>
        <v>3847</v>
      </c>
      <c r="E14" s="41">
        <f t="shared" si="0"/>
        <v>4333</v>
      </c>
      <c r="F14" s="28"/>
      <c r="G14" s="28"/>
      <c r="H14" s="28"/>
      <c r="I14" s="28"/>
      <c r="J14" s="28"/>
    </row>
    <row r="15" spans="2:10" ht="16.5" customHeight="1">
      <c r="B15" s="65"/>
      <c r="C15" s="41"/>
      <c r="D15" s="41"/>
      <c r="E15" s="41"/>
      <c r="F15" s="28"/>
      <c r="G15" s="28"/>
      <c r="H15" s="28"/>
      <c r="I15" s="28"/>
      <c r="J15" s="28"/>
    </row>
    <row r="16" spans="1:10" ht="12.75" customHeight="1">
      <c r="A16" s="29" t="s">
        <v>188</v>
      </c>
      <c r="B16" s="65"/>
      <c r="C16" s="41"/>
      <c r="D16" s="41"/>
      <c r="E16" s="41"/>
      <c r="F16" s="28"/>
      <c r="G16" s="28"/>
      <c r="H16" s="28"/>
      <c r="I16" s="28"/>
      <c r="J16" s="28"/>
    </row>
    <row r="17" spans="1:10" ht="18.75" customHeight="1">
      <c r="A17" s="29" t="s">
        <v>14</v>
      </c>
      <c r="B17" s="65">
        <f>B18+B19</f>
        <v>134</v>
      </c>
      <c r="C17" s="66">
        <f>C18+C19</f>
        <v>1449</v>
      </c>
      <c r="D17" s="66">
        <f>D18+D19</f>
        <v>7616</v>
      </c>
      <c r="E17" s="66">
        <f t="shared" si="0"/>
        <v>9199</v>
      </c>
      <c r="F17" s="28"/>
      <c r="G17" s="28"/>
      <c r="H17" s="28"/>
      <c r="I17" s="28"/>
      <c r="J17" s="28"/>
    </row>
    <row r="18" spans="1:10" ht="12.75">
      <c r="A18" s="34" t="s">
        <v>16</v>
      </c>
      <c r="B18" s="40">
        <v>80</v>
      </c>
      <c r="C18" s="41">
        <v>1034</v>
      </c>
      <c r="D18" s="41">
        <v>5248</v>
      </c>
      <c r="E18" s="41">
        <f t="shared" si="0"/>
        <v>6362</v>
      </c>
      <c r="F18" s="28"/>
      <c r="G18" s="28"/>
      <c r="H18" s="28"/>
      <c r="I18" s="28"/>
      <c r="J18" s="28"/>
    </row>
    <row r="19" spans="1:10" ht="12.75">
      <c r="A19" s="34" t="s">
        <v>15</v>
      </c>
      <c r="B19" s="40">
        <v>54</v>
      </c>
      <c r="C19" s="41">
        <v>415</v>
      </c>
      <c r="D19" s="41">
        <v>2368</v>
      </c>
      <c r="E19" s="41">
        <f t="shared" si="0"/>
        <v>2837</v>
      </c>
      <c r="F19" s="28"/>
      <c r="G19" s="28"/>
      <c r="H19" s="28"/>
      <c r="I19" s="28"/>
      <c r="J19" s="28"/>
    </row>
    <row r="20" spans="1:10" ht="12.75">
      <c r="A20" s="29" t="s">
        <v>17</v>
      </c>
      <c r="B20" s="65">
        <f>B21+B22</f>
        <v>79</v>
      </c>
      <c r="C20" s="66">
        <f>C21+C22</f>
        <v>412</v>
      </c>
      <c r="D20" s="66">
        <f>D21+D22</f>
        <v>1407</v>
      </c>
      <c r="E20" s="66">
        <f t="shared" si="0"/>
        <v>1898</v>
      </c>
      <c r="F20" s="28"/>
      <c r="G20" s="28"/>
      <c r="H20" s="28"/>
      <c r="I20" s="28"/>
      <c r="J20" s="28"/>
    </row>
    <row r="21" spans="1:10" ht="12.75">
      <c r="A21" s="34" t="s">
        <v>16</v>
      </c>
      <c r="B21" s="209">
        <v>47</v>
      </c>
      <c r="C21" s="41">
        <v>310</v>
      </c>
      <c r="D21" s="41">
        <v>1210</v>
      </c>
      <c r="E21" s="41">
        <f t="shared" si="0"/>
        <v>1567</v>
      </c>
      <c r="F21" s="28"/>
      <c r="G21" s="28"/>
      <c r="H21" s="28"/>
      <c r="I21" s="28"/>
      <c r="J21" s="28"/>
    </row>
    <row r="22" spans="1:10" ht="12.75">
      <c r="A22" s="34" t="s">
        <v>15</v>
      </c>
      <c r="B22" s="40">
        <v>32</v>
      </c>
      <c r="C22" s="41">
        <v>102</v>
      </c>
      <c r="D22" s="41">
        <v>197</v>
      </c>
      <c r="E22" s="41">
        <f t="shared" si="0"/>
        <v>331</v>
      </c>
      <c r="F22" s="28"/>
      <c r="G22" s="28"/>
      <c r="H22" s="28"/>
      <c r="I22" s="28"/>
      <c r="J22" s="28"/>
    </row>
    <row r="23" spans="1:10" ht="12.75">
      <c r="A23" s="29" t="s">
        <v>34</v>
      </c>
      <c r="B23" s="65">
        <f aca="true" t="shared" si="2" ref="B23:D25">B17+B20</f>
        <v>213</v>
      </c>
      <c r="C23" s="65">
        <f t="shared" si="2"/>
        <v>1861</v>
      </c>
      <c r="D23" s="65">
        <f t="shared" si="2"/>
        <v>9023</v>
      </c>
      <c r="E23" s="66">
        <f t="shared" si="0"/>
        <v>11097</v>
      </c>
      <c r="F23" s="28"/>
      <c r="G23" s="28"/>
      <c r="H23" s="28"/>
      <c r="I23" s="28"/>
      <c r="J23" s="28"/>
    </row>
    <row r="24" spans="1:10" ht="12.75">
      <c r="A24" s="34" t="s">
        <v>16</v>
      </c>
      <c r="B24" s="40">
        <f t="shared" si="2"/>
        <v>127</v>
      </c>
      <c r="C24" s="40">
        <f t="shared" si="2"/>
        <v>1344</v>
      </c>
      <c r="D24" s="40">
        <f t="shared" si="2"/>
        <v>6458</v>
      </c>
      <c r="E24" s="41">
        <f t="shared" si="0"/>
        <v>7929</v>
      </c>
      <c r="F24" s="28"/>
      <c r="G24" s="28"/>
      <c r="H24" s="28"/>
      <c r="I24" s="28"/>
      <c r="J24" s="28"/>
    </row>
    <row r="25" spans="1:10" ht="12.75">
      <c r="A25" s="35" t="s">
        <v>15</v>
      </c>
      <c r="B25" s="177">
        <f t="shared" si="2"/>
        <v>86</v>
      </c>
      <c r="C25" s="177">
        <f t="shared" si="2"/>
        <v>517</v>
      </c>
      <c r="D25" s="177">
        <f t="shared" si="2"/>
        <v>2565</v>
      </c>
      <c r="E25" s="45">
        <f t="shared" si="0"/>
        <v>3168</v>
      </c>
      <c r="F25" s="39"/>
      <c r="G25" s="39"/>
      <c r="H25" s="39"/>
      <c r="I25" s="39"/>
      <c r="J25" s="39"/>
    </row>
    <row r="26" spans="1:10" ht="24" customHeight="1">
      <c r="A26" s="78"/>
      <c r="B26" s="42"/>
      <c r="C26" s="42"/>
      <c r="D26" s="42"/>
      <c r="E26" s="44"/>
      <c r="F26" s="39"/>
      <c r="G26" s="39"/>
      <c r="H26" s="39"/>
      <c r="I26" s="39"/>
      <c r="J26" s="39"/>
    </row>
    <row r="27" spans="1:10" ht="60.75" customHeight="1">
      <c r="A27" s="256" t="s">
        <v>235</v>
      </c>
      <c r="B27" s="257"/>
      <c r="C27" s="257"/>
      <c r="D27" s="257"/>
      <c r="E27" s="257"/>
      <c r="F27" s="253"/>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H27"/>
  <sheetViews>
    <sheetView zoomScalePageLayoutView="0" workbookViewId="0" topLeftCell="A1">
      <selection activeCell="F2" sqref="F2"/>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252" t="s">
        <v>236</v>
      </c>
      <c r="B1" s="253"/>
      <c r="C1" s="253"/>
      <c r="D1" s="253"/>
      <c r="E1" s="253"/>
      <c r="F1" s="251"/>
    </row>
    <row r="2" spans="1:5" ht="7.5" customHeight="1">
      <c r="A2" s="72"/>
      <c r="B2" s="73"/>
      <c r="C2" s="73"/>
      <c r="D2" s="73"/>
      <c r="E2" s="73"/>
    </row>
    <row r="3" spans="1:5" ht="39.75" customHeight="1">
      <c r="A3" s="255" t="s">
        <v>189</v>
      </c>
      <c r="B3" s="255"/>
      <c r="C3" s="255"/>
      <c r="D3" s="255"/>
      <c r="E3" s="255"/>
    </row>
    <row r="4" spans="1:5" ht="27.75" customHeight="1">
      <c r="A4" s="5" t="s">
        <v>105</v>
      </c>
      <c r="B4" s="56" t="s">
        <v>92</v>
      </c>
      <c r="C4" s="56" t="s">
        <v>91</v>
      </c>
      <c r="D4" s="56" t="s">
        <v>118</v>
      </c>
      <c r="E4" s="56" t="s">
        <v>93</v>
      </c>
    </row>
    <row r="5" spans="1:5" ht="18.75" customHeight="1">
      <c r="A5" s="50" t="s">
        <v>187</v>
      </c>
      <c r="B5" s="50"/>
      <c r="C5" s="51"/>
      <c r="D5" s="51"/>
      <c r="E5" s="51"/>
    </row>
    <row r="6" spans="1:5" ht="18.75" customHeight="1">
      <c r="A6" s="29" t="s">
        <v>14</v>
      </c>
      <c r="B6" s="66">
        <f>B7+B8</f>
        <v>61</v>
      </c>
      <c r="C6" s="66">
        <f>C7+C8</f>
        <v>882</v>
      </c>
      <c r="D6" s="66">
        <f>D7+D8</f>
        <v>9487</v>
      </c>
      <c r="E6" s="66">
        <f>B6+C6+D6</f>
        <v>10430</v>
      </c>
    </row>
    <row r="7" spans="1:5" ht="12.75">
      <c r="A7" s="34" t="s">
        <v>16</v>
      </c>
      <c r="B7" s="40">
        <v>43</v>
      </c>
      <c r="C7" s="41">
        <v>609</v>
      </c>
      <c r="D7" s="41">
        <v>5859</v>
      </c>
      <c r="E7" s="41">
        <f>B7+C7+D7</f>
        <v>6511</v>
      </c>
    </row>
    <row r="8" spans="1:5" ht="12.75">
      <c r="A8" s="34" t="s">
        <v>15</v>
      </c>
      <c r="B8" s="40">
        <v>18</v>
      </c>
      <c r="C8" s="41">
        <v>273</v>
      </c>
      <c r="D8" s="41">
        <v>3628</v>
      </c>
      <c r="E8" s="41">
        <f aca="true" t="shared" si="0" ref="E8:E25">B8+C8+D8</f>
        <v>3919</v>
      </c>
    </row>
    <row r="9" spans="1:5" ht="12.75">
      <c r="A9" s="29" t="s">
        <v>17</v>
      </c>
      <c r="B9" s="65">
        <f>SUM(B10:B11)</f>
        <v>41</v>
      </c>
      <c r="C9" s="65">
        <f>C10+C11</f>
        <v>188</v>
      </c>
      <c r="D9" s="65">
        <f>D10+D11</f>
        <v>1242</v>
      </c>
      <c r="E9" s="66">
        <f t="shared" si="0"/>
        <v>1471</v>
      </c>
    </row>
    <row r="10" spans="1:5" ht="12.75">
      <c r="A10" s="34" t="s">
        <v>16</v>
      </c>
      <c r="B10" s="209">
        <v>30</v>
      </c>
      <c r="C10" s="41">
        <v>156</v>
      </c>
      <c r="D10" s="41">
        <v>1030</v>
      </c>
      <c r="E10" s="41">
        <f t="shared" si="0"/>
        <v>1216</v>
      </c>
    </row>
    <row r="11" spans="1:5" ht="12.75">
      <c r="A11" s="34" t="s">
        <v>15</v>
      </c>
      <c r="B11" s="40">
        <v>11</v>
      </c>
      <c r="C11" s="41">
        <v>32</v>
      </c>
      <c r="D11" s="41">
        <v>212</v>
      </c>
      <c r="E11" s="41">
        <f t="shared" si="0"/>
        <v>255</v>
      </c>
    </row>
    <row r="12" spans="1:5" ht="12.75">
      <c r="A12" s="29" t="s">
        <v>34</v>
      </c>
      <c r="B12" s="65">
        <f aca="true" t="shared" si="1" ref="B12:D14">B6+B9</f>
        <v>102</v>
      </c>
      <c r="C12" s="65">
        <f t="shared" si="1"/>
        <v>1070</v>
      </c>
      <c r="D12" s="65">
        <f t="shared" si="1"/>
        <v>10729</v>
      </c>
      <c r="E12" s="66">
        <f t="shared" si="0"/>
        <v>11901</v>
      </c>
    </row>
    <row r="13" spans="1:5" ht="12.75">
      <c r="A13" s="34" t="s">
        <v>16</v>
      </c>
      <c r="B13" s="40">
        <f t="shared" si="1"/>
        <v>73</v>
      </c>
      <c r="C13" s="40">
        <f t="shared" si="1"/>
        <v>765</v>
      </c>
      <c r="D13" s="40">
        <f t="shared" si="1"/>
        <v>6889</v>
      </c>
      <c r="E13" s="41">
        <f t="shared" si="0"/>
        <v>7727</v>
      </c>
    </row>
    <row r="14" spans="1:5" ht="12.75">
      <c r="A14" s="34" t="s">
        <v>15</v>
      </c>
      <c r="B14" s="40">
        <f t="shared" si="1"/>
        <v>29</v>
      </c>
      <c r="C14" s="40">
        <f t="shared" si="1"/>
        <v>305</v>
      </c>
      <c r="D14" s="40">
        <f t="shared" si="1"/>
        <v>3840</v>
      </c>
      <c r="E14" s="41">
        <f t="shared" si="0"/>
        <v>4174</v>
      </c>
    </row>
    <row r="15" spans="2:5" ht="16.5" customHeight="1">
      <c r="B15" s="65"/>
      <c r="C15" s="41"/>
      <c r="D15" s="41"/>
      <c r="E15" s="41"/>
    </row>
    <row r="16" spans="1:5" ht="16.5" customHeight="1">
      <c r="A16" s="29" t="s">
        <v>188</v>
      </c>
      <c r="B16" s="65"/>
      <c r="C16" s="41"/>
      <c r="D16" s="41"/>
      <c r="E16" s="41"/>
    </row>
    <row r="17" spans="1:5" ht="18.75" customHeight="1">
      <c r="A17" s="29" t="s">
        <v>14</v>
      </c>
      <c r="B17" s="65">
        <f>B18+B19</f>
        <v>53</v>
      </c>
      <c r="C17" s="65">
        <f>C18+C19</f>
        <v>936</v>
      </c>
      <c r="D17" s="65">
        <f>D18+D19</f>
        <v>7601</v>
      </c>
      <c r="E17" s="66">
        <f t="shared" si="0"/>
        <v>8590</v>
      </c>
    </row>
    <row r="18" spans="1:5" ht="12.75">
      <c r="A18" s="34" t="s">
        <v>16</v>
      </c>
      <c r="B18" s="40">
        <v>27</v>
      </c>
      <c r="C18" s="41">
        <v>655</v>
      </c>
      <c r="D18" s="41">
        <v>5235</v>
      </c>
      <c r="E18" s="41">
        <f t="shared" si="0"/>
        <v>5917</v>
      </c>
    </row>
    <row r="19" spans="1:5" ht="12.75">
      <c r="A19" s="34" t="s">
        <v>15</v>
      </c>
      <c r="B19" s="40">
        <v>26</v>
      </c>
      <c r="C19" s="41">
        <v>281</v>
      </c>
      <c r="D19" s="41">
        <v>2366</v>
      </c>
      <c r="E19" s="41">
        <f t="shared" si="0"/>
        <v>2673</v>
      </c>
    </row>
    <row r="20" spans="1:5" ht="12.75">
      <c r="A20" s="29" t="s">
        <v>17</v>
      </c>
      <c r="B20" s="65">
        <f>SUM(B21:B22)</f>
        <v>28</v>
      </c>
      <c r="C20" s="65">
        <f>C21+C22</f>
        <v>256</v>
      </c>
      <c r="D20" s="65">
        <f>D21+D22</f>
        <v>1323</v>
      </c>
      <c r="E20" s="66">
        <f t="shared" si="0"/>
        <v>1607</v>
      </c>
    </row>
    <row r="21" spans="1:5" ht="12.75">
      <c r="A21" s="34" t="s">
        <v>16</v>
      </c>
      <c r="B21" s="209">
        <v>14</v>
      </c>
      <c r="C21" s="41">
        <v>192</v>
      </c>
      <c r="D21" s="41">
        <v>1130</v>
      </c>
      <c r="E21" s="41">
        <f t="shared" si="0"/>
        <v>1336</v>
      </c>
    </row>
    <row r="22" spans="1:5" ht="12.75">
      <c r="A22" s="34" t="s">
        <v>15</v>
      </c>
      <c r="B22" s="40">
        <v>14</v>
      </c>
      <c r="C22" s="41">
        <v>64</v>
      </c>
      <c r="D22" s="41">
        <v>193</v>
      </c>
      <c r="E22" s="41">
        <f t="shared" si="0"/>
        <v>271</v>
      </c>
    </row>
    <row r="23" spans="1:5" ht="12.75">
      <c r="A23" s="29" t="s">
        <v>34</v>
      </c>
      <c r="B23" s="66">
        <f aca="true" t="shared" si="2" ref="B23:D25">B17+B20</f>
        <v>81</v>
      </c>
      <c r="C23" s="66">
        <f t="shared" si="2"/>
        <v>1192</v>
      </c>
      <c r="D23" s="66">
        <f t="shared" si="2"/>
        <v>8924</v>
      </c>
      <c r="E23" s="66">
        <f t="shared" si="0"/>
        <v>10197</v>
      </c>
    </row>
    <row r="24" spans="1:5" ht="12.75">
      <c r="A24" s="34" t="s">
        <v>16</v>
      </c>
      <c r="B24" s="41">
        <f>B18+B21</f>
        <v>41</v>
      </c>
      <c r="C24" s="41">
        <f t="shared" si="2"/>
        <v>847</v>
      </c>
      <c r="D24" s="41">
        <f t="shared" si="2"/>
        <v>6365</v>
      </c>
      <c r="E24" s="41">
        <f t="shared" si="0"/>
        <v>7253</v>
      </c>
    </row>
    <row r="25" spans="1:8" ht="12.75">
      <c r="A25" s="35" t="s">
        <v>15</v>
      </c>
      <c r="B25" s="177">
        <f>B19+B22</f>
        <v>40</v>
      </c>
      <c r="C25" s="177">
        <f t="shared" si="2"/>
        <v>345</v>
      </c>
      <c r="D25" s="177">
        <f t="shared" si="2"/>
        <v>2559</v>
      </c>
      <c r="E25" s="45">
        <f t="shared" si="0"/>
        <v>2944</v>
      </c>
      <c r="F25" s="6"/>
      <c r="G25" s="6"/>
      <c r="H25" s="6"/>
    </row>
    <row r="26" spans="1:8" ht="24" customHeight="1">
      <c r="A26" s="48"/>
      <c r="B26" s="42"/>
      <c r="C26" s="42"/>
      <c r="D26" s="42"/>
      <c r="E26" s="44"/>
      <c r="F26" s="6"/>
      <c r="G26" s="6"/>
      <c r="H26" s="6"/>
    </row>
    <row r="27" spans="1:8" ht="59.25" customHeight="1">
      <c r="A27" s="270" t="s">
        <v>221</v>
      </c>
      <c r="B27" s="257"/>
      <c r="C27" s="257"/>
      <c r="D27" s="257"/>
      <c r="E27" s="257"/>
      <c r="F27" s="26"/>
      <c r="G27" s="26"/>
      <c r="H27" s="26"/>
    </row>
  </sheetData>
  <sheetProtection/>
  <mergeCells count="3">
    <mergeCell ref="A3:E3"/>
    <mergeCell ref="A27:E27"/>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F27"/>
  <sheetViews>
    <sheetView zoomScalePageLayoutView="0" workbookViewId="0" topLeftCell="A1">
      <selection activeCell="F2" sqref="F2"/>
    </sheetView>
  </sheetViews>
  <sheetFormatPr defaultColWidth="9.140625" defaultRowHeight="12.75"/>
  <cols>
    <col min="1" max="1" width="20.7109375" style="0" customWidth="1"/>
    <col min="2" max="5" width="11.7109375" style="0" customWidth="1"/>
  </cols>
  <sheetData>
    <row r="1" spans="1:6" ht="42" customHeight="1">
      <c r="A1" s="252" t="s">
        <v>237</v>
      </c>
      <c r="B1" s="253"/>
      <c r="C1" s="253"/>
      <c r="D1" s="253"/>
      <c r="E1" s="253"/>
      <c r="F1" s="251"/>
    </row>
    <row r="2" spans="1:5" ht="7.5" customHeight="1">
      <c r="A2" s="72"/>
      <c r="B2" s="73"/>
      <c r="C2" s="73"/>
      <c r="D2" s="73"/>
      <c r="E2" s="73"/>
    </row>
    <row r="3" spans="1:6" ht="39.75" customHeight="1">
      <c r="A3" s="257" t="s">
        <v>190</v>
      </c>
      <c r="B3" s="257"/>
      <c r="C3" s="257"/>
      <c r="D3" s="257"/>
      <c r="E3" s="257"/>
      <c r="F3" s="251"/>
    </row>
    <row r="4" spans="1:5" ht="27.75" customHeight="1">
      <c r="A4" s="82" t="s">
        <v>97</v>
      </c>
      <c r="B4" s="56" t="s">
        <v>92</v>
      </c>
      <c r="C4" s="56" t="s">
        <v>91</v>
      </c>
      <c r="D4" s="56" t="s">
        <v>96</v>
      </c>
      <c r="E4" s="56" t="s">
        <v>93</v>
      </c>
    </row>
    <row r="5" spans="1:5" ht="18.75" customHeight="1">
      <c r="A5" s="50" t="s">
        <v>191</v>
      </c>
      <c r="B5" s="50"/>
      <c r="C5" s="51"/>
      <c r="D5" s="51"/>
      <c r="E5" s="51"/>
    </row>
    <row r="6" spans="1:5" ht="18.75" customHeight="1">
      <c r="A6" s="29" t="s">
        <v>14</v>
      </c>
      <c r="B6" s="64">
        <f>B7+B8</f>
        <v>52</v>
      </c>
      <c r="C6" s="64">
        <f>C7+C8</f>
        <v>450</v>
      </c>
      <c r="D6" s="64">
        <f>D7+D8</f>
        <v>30</v>
      </c>
      <c r="E6" s="66">
        <f>B6+C6+D6</f>
        <v>532</v>
      </c>
    </row>
    <row r="7" spans="1:5" ht="12.75">
      <c r="A7" s="34" t="s">
        <v>16</v>
      </c>
      <c r="B7" s="179">
        <v>34</v>
      </c>
      <c r="C7" s="41">
        <v>332</v>
      </c>
      <c r="D7" s="41">
        <v>25</v>
      </c>
      <c r="E7" s="41">
        <f aca="true" t="shared" si="0" ref="E7:E24">B7+C7+D7</f>
        <v>391</v>
      </c>
    </row>
    <row r="8" spans="1:5" ht="12.75">
      <c r="A8" s="34" t="s">
        <v>15</v>
      </c>
      <c r="B8" s="179">
        <v>18</v>
      </c>
      <c r="C8" s="41">
        <v>118</v>
      </c>
      <c r="D8" s="199">
        <v>5</v>
      </c>
      <c r="E8" s="41">
        <f t="shared" si="0"/>
        <v>141</v>
      </c>
    </row>
    <row r="9" spans="1:5" ht="12.75">
      <c r="A9" s="29" t="s">
        <v>17</v>
      </c>
      <c r="B9" s="64">
        <f>B10+B11</f>
        <v>26</v>
      </c>
      <c r="C9" s="64">
        <f>C10+C11</f>
        <v>103</v>
      </c>
      <c r="D9" s="65">
        <f>SUM(D10,D11)</f>
        <v>52</v>
      </c>
      <c r="E9" s="66">
        <f>B9+C9+D9</f>
        <v>181</v>
      </c>
    </row>
    <row r="10" spans="1:5" ht="12.75">
      <c r="A10" s="34" t="s">
        <v>16</v>
      </c>
      <c r="B10" s="210">
        <v>13</v>
      </c>
      <c r="C10" s="41">
        <v>82</v>
      </c>
      <c r="D10" s="41">
        <v>52</v>
      </c>
      <c r="E10" s="41">
        <f t="shared" si="0"/>
        <v>147</v>
      </c>
    </row>
    <row r="11" spans="1:5" ht="12.75">
      <c r="A11" s="34" t="s">
        <v>15</v>
      </c>
      <c r="B11" s="179">
        <v>13</v>
      </c>
      <c r="C11" s="41">
        <v>21</v>
      </c>
      <c r="D11" s="219" t="s">
        <v>224</v>
      </c>
      <c r="E11" s="211">
        <f>SUM(B11,C11,D11)</f>
        <v>34</v>
      </c>
    </row>
    <row r="12" spans="1:5" ht="12.75">
      <c r="A12" s="29" t="s">
        <v>34</v>
      </c>
      <c r="B12" s="64">
        <f aca="true" t="shared" si="1" ref="B12:D14">B6+B9</f>
        <v>78</v>
      </c>
      <c r="C12" s="64">
        <f t="shared" si="1"/>
        <v>553</v>
      </c>
      <c r="D12" s="169">
        <f>D6+D9</f>
        <v>82</v>
      </c>
      <c r="E12" s="223">
        <f>B12+C12+D12</f>
        <v>713</v>
      </c>
    </row>
    <row r="13" spans="1:5" ht="12.75">
      <c r="A13" s="34" t="s">
        <v>16</v>
      </c>
      <c r="B13" s="179">
        <f t="shared" si="1"/>
        <v>47</v>
      </c>
      <c r="C13" s="179">
        <f t="shared" si="1"/>
        <v>414</v>
      </c>
      <c r="D13" s="188">
        <f t="shared" si="1"/>
        <v>77</v>
      </c>
      <c r="E13" s="211">
        <f t="shared" si="0"/>
        <v>538</v>
      </c>
    </row>
    <row r="14" spans="1:5" ht="12.75">
      <c r="A14" s="34" t="s">
        <v>15</v>
      </c>
      <c r="B14" s="179">
        <f t="shared" si="1"/>
        <v>31</v>
      </c>
      <c r="C14" s="179">
        <f t="shared" si="1"/>
        <v>139</v>
      </c>
      <c r="D14" s="199">
        <f>SUM(D8,D11)</f>
        <v>5</v>
      </c>
      <c r="E14" s="211">
        <f t="shared" si="0"/>
        <v>175</v>
      </c>
    </row>
    <row r="15" spans="2:5" ht="16.5" customHeight="1">
      <c r="B15" s="64"/>
      <c r="C15" s="28"/>
      <c r="D15" s="242"/>
      <c r="E15" s="211"/>
    </row>
    <row r="16" spans="1:5" ht="12.75" customHeight="1">
      <c r="A16" s="29" t="s">
        <v>188</v>
      </c>
      <c r="B16" s="64"/>
      <c r="C16" s="28"/>
      <c r="D16" s="242"/>
      <c r="E16" s="211"/>
    </row>
    <row r="17" spans="1:5" ht="18.75" customHeight="1">
      <c r="A17" s="29" t="s">
        <v>14</v>
      </c>
      <c r="B17" s="64">
        <f>B18+B19</f>
        <v>86</v>
      </c>
      <c r="C17" s="64">
        <f>C18+C19</f>
        <v>550</v>
      </c>
      <c r="D17" s="189">
        <f>SUM(D18:D19)</f>
        <v>14</v>
      </c>
      <c r="E17" s="223">
        <f>B17+C17+D17</f>
        <v>650</v>
      </c>
    </row>
    <row r="18" spans="1:5" ht="12.75">
      <c r="A18" s="34" t="s">
        <v>16</v>
      </c>
      <c r="B18" s="179">
        <v>55</v>
      </c>
      <c r="C18" s="28">
        <v>409</v>
      </c>
      <c r="D18" s="242">
        <v>14</v>
      </c>
      <c r="E18" s="211">
        <f t="shared" si="0"/>
        <v>478</v>
      </c>
    </row>
    <row r="19" spans="1:5" ht="12.75">
      <c r="A19" s="34" t="s">
        <v>15</v>
      </c>
      <c r="B19" s="179">
        <v>31</v>
      </c>
      <c r="C19" s="28">
        <v>141</v>
      </c>
      <c r="D19" s="243" t="s">
        <v>224</v>
      </c>
      <c r="E19" s="211">
        <f>SUM(B19:D19)</f>
        <v>172</v>
      </c>
    </row>
    <row r="20" spans="1:5" ht="12.75">
      <c r="A20" s="29" t="s">
        <v>17</v>
      </c>
      <c r="B20" s="64">
        <f>B21+B22</f>
        <v>51</v>
      </c>
      <c r="C20" s="64">
        <f>C21+C22</f>
        <v>159</v>
      </c>
      <c r="D20" s="189">
        <f>SUM(D21:D22)</f>
        <v>86</v>
      </c>
      <c r="E20" s="223">
        <f t="shared" si="0"/>
        <v>296</v>
      </c>
    </row>
    <row r="21" spans="1:5" ht="12.75">
      <c r="A21" s="34" t="s">
        <v>16</v>
      </c>
      <c r="B21" s="210">
        <v>33</v>
      </c>
      <c r="C21" s="28">
        <v>121</v>
      </c>
      <c r="D21" s="188">
        <v>82</v>
      </c>
      <c r="E21" s="211">
        <f t="shared" si="0"/>
        <v>236</v>
      </c>
    </row>
    <row r="22" spans="1:5" ht="12.75">
      <c r="A22" s="34" t="s">
        <v>15</v>
      </c>
      <c r="B22" s="179">
        <v>18</v>
      </c>
      <c r="C22" s="28">
        <v>38</v>
      </c>
      <c r="D22" s="188">
        <v>4</v>
      </c>
      <c r="E22" s="41">
        <f>SUM(B22:D22)</f>
        <v>60</v>
      </c>
    </row>
    <row r="23" spans="1:5" ht="12.75">
      <c r="A23" s="29" t="s">
        <v>34</v>
      </c>
      <c r="B23" s="29">
        <f aca="true" t="shared" si="2" ref="B23:D25">B17+B20</f>
        <v>137</v>
      </c>
      <c r="C23" s="29">
        <f t="shared" si="2"/>
        <v>709</v>
      </c>
      <c r="D23" s="189">
        <f t="shared" si="2"/>
        <v>100</v>
      </c>
      <c r="E23" s="66">
        <f>B23+C23+D23</f>
        <v>946</v>
      </c>
    </row>
    <row r="24" spans="1:5" ht="12.75">
      <c r="A24" s="34" t="s">
        <v>16</v>
      </c>
      <c r="B24" s="28">
        <f t="shared" si="2"/>
        <v>88</v>
      </c>
      <c r="C24" s="28">
        <f t="shared" si="2"/>
        <v>530</v>
      </c>
      <c r="D24" s="188">
        <f t="shared" si="2"/>
        <v>96</v>
      </c>
      <c r="E24" s="41">
        <f t="shared" si="0"/>
        <v>714</v>
      </c>
    </row>
    <row r="25" spans="1:6" ht="12.75">
      <c r="A25" s="35" t="s">
        <v>15</v>
      </c>
      <c r="B25" s="178">
        <f t="shared" si="2"/>
        <v>49</v>
      </c>
      <c r="C25" s="178">
        <f t="shared" si="2"/>
        <v>179</v>
      </c>
      <c r="D25" s="190">
        <f>SUM(D19,D22)</f>
        <v>4</v>
      </c>
      <c r="E25" s="45">
        <f>SUM(B25:D25)</f>
        <v>232</v>
      </c>
      <c r="F25" s="6"/>
    </row>
    <row r="26" spans="1:6" ht="24" customHeight="1">
      <c r="A26" s="48"/>
      <c r="B26" s="128"/>
      <c r="C26" s="128"/>
      <c r="D26" s="128"/>
      <c r="E26" s="44"/>
      <c r="F26" s="6"/>
    </row>
    <row r="27" spans="1:6" ht="84.75" customHeight="1">
      <c r="A27" s="270" t="s">
        <v>222</v>
      </c>
      <c r="B27" s="257"/>
      <c r="C27" s="257"/>
      <c r="D27" s="257"/>
      <c r="E27" s="257"/>
      <c r="F27" s="26"/>
    </row>
  </sheetData>
  <sheetProtection/>
  <mergeCells count="3">
    <mergeCell ref="A27:E27"/>
    <mergeCell ref="A3:F3"/>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M52"/>
  <sheetViews>
    <sheetView zoomScaleSheetLayoutView="50" zoomScalePageLayoutView="0" workbookViewId="0" topLeftCell="A1">
      <selection activeCell="A1" sqref="A1:M1"/>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52" t="s">
        <v>238</v>
      </c>
      <c r="B1" s="253"/>
      <c r="C1" s="253"/>
      <c r="D1" s="253"/>
      <c r="E1" s="253"/>
      <c r="F1" s="253"/>
      <c r="G1" s="253"/>
      <c r="H1" s="253"/>
      <c r="I1" s="253"/>
      <c r="J1" s="253"/>
      <c r="K1" s="253"/>
      <c r="L1" s="253"/>
      <c r="M1" s="253"/>
    </row>
    <row r="2" spans="1:13" ht="7.5" customHeight="1">
      <c r="A2" s="72"/>
      <c r="B2" s="73"/>
      <c r="C2" s="73"/>
      <c r="D2" s="73"/>
      <c r="E2" s="73"/>
      <c r="F2" s="73"/>
      <c r="G2" s="73"/>
      <c r="H2" s="73"/>
      <c r="I2" s="73"/>
      <c r="J2" s="73"/>
      <c r="K2" s="73"/>
      <c r="L2" s="73"/>
      <c r="M2" s="73"/>
    </row>
    <row r="3" spans="1:13" ht="27" customHeight="1">
      <c r="A3" s="254" t="s">
        <v>192</v>
      </c>
      <c r="B3" s="254"/>
      <c r="C3" s="254"/>
      <c r="D3" s="254"/>
      <c r="E3" s="254"/>
      <c r="F3" s="254"/>
      <c r="G3" s="254"/>
      <c r="H3" s="254"/>
      <c r="I3" s="254"/>
      <c r="J3" s="254"/>
      <c r="K3" s="254"/>
      <c r="L3" s="254"/>
      <c r="M3" s="254"/>
    </row>
    <row r="4" spans="1:13" ht="16.5" customHeight="1">
      <c r="A4" s="68" t="s">
        <v>104</v>
      </c>
      <c r="B4" s="146" t="s">
        <v>8</v>
      </c>
      <c r="C4" s="37"/>
      <c r="D4" s="245" t="s">
        <v>9</v>
      </c>
      <c r="E4" s="245"/>
      <c r="F4" s="245"/>
      <c r="G4" s="245"/>
      <c r="H4" s="245"/>
      <c r="I4" s="12"/>
      <c r="J4" s="81" t="s">
        <v>10</v>
      </c>
      <c r="K4" s="81"/>
      <c r="L4" s="81"/>
      <c r="M4" s="81"/>
    </row>
    <row r="5" spans="1:13" ht="48.75" customHeight="1">
      <c r="A5" s="5" t="s">
        <v>106</v>
      </c>
      <c r="B5" s="10" t="s">
        <v>11</v>
      </c>
      <c r="C5" s="10"/>
      <c r="D5" s="10" t="s">
        <v>154</v>
      </c>
      <c r="E5" s="91"/>
      <c r="F5" s="10" t="s">
        <v>19</v>
      </c>
      <c r="G5" s="10" t="s">
        <v>12</v>
      </c>
      <c r="H5" s="10" t="s">
        <v>128</v>
      </c>
      <c r="I5" s="10"/>
      <c r="J5" s="10" t="s">
        <v>43</v>
      </c>
      <c r="K5" s="10" t="s">
        <v>13</v>
      </c>
      <c r="L5" s="10" t="s">
        <v>143</v>
      </c>
      <c r="M5" s="10" t="s">
        <v>36</v>
      </c>
    </row>
    <row r="6" spans="1:13" ht="30" customHeight="1">
      <c r="A6" s="105" t="s">
        <v>145</v>
      </c>
      <c r="B6" s="107">
        <f>B17+B28</f>
        <v>4438</v>
      </c>
      <c r="C6" s="108"/>
      <c r="D6" s="107">
        <f>D17+D28</f>
        <v>1242</v>
      </c>
      <c r="E6" s="107"/>
      <c r="F6" s="107">
        <f>F17+F28</f>
        <v>1432</v>
      </c>
      <c r="G6" s="107">
        <f>G17+G28</f>
        <v>11746</v>
      </c>
      <c r="H6" s="107">
        <f>H17+H28</f>
        <v>18858</v>
      </c>
      <c r="I6" s="108"/>
      <c r="J6" s="107">
        <f>J17+J28</f>
        <v>16705</v>
      </c>
      <c r="K6" s="107">
        <f>SUM(K17,K28)</f>
        <v>5</v>
      </c>
      <c r="L6" s="107">
        <f>L17+L28</f>
        <v>1325</v>
      </c>
      <c r="M6" s="107">
        <f>M17+M28</f>
        <v>18035</v>
      </c>
    </row>
    <row r="7" spans="1:13" ht="24" customHeight="1">
      <c r="A7" s="11" t="s">
        <v>146</v>
      </c>
      <c r="B7" s="157"/>
      <c r="C7" s="157"/>
      <c r="D7" s="156"/>
      <c r="E7" s="156"/>
      <c r="F7" s="156"/>
      <c r="G7" s="156"/>
      <c r="H7" s="157"/>
      <c r="I7" s="157"/>
      <c r="J7" s="157"/>
      <c r="K7" s="157"/>
      <c r="L7" s="157"/>
      <c r="M7" s="157"/>
    </row>
    <row r="8" spans="1:13" ht="12.75" customHeight="1">
      <c r="A8" s="8" t="s">
        <v>121</v>
      </c>
      <c r="B8" s="156">
        <f>B19+B30</f>
        <v>44</v>
      </c>
      <c r="C8" s="157"/>
      <c r="D8" s="229" t="s">
        <v>224</v>
      </c>
      <c r="E8" s="156"/>
      <c r="F8" s="156">
        <f aca="true" t="shared" si="0" ref="F8:H9">F19+F30</f>
        <v>21</v>
      </c>
      <c r="G8" s="156">
        <f t="shared" si="0"/>
        <v>67</v>
      </c>
      <c r="H8" s="156">
        <f t="shared" si="0"/>
        <v>132</v>
      </c>
      <c r="I8" s="156"/>
      <c r="J8" s="156">
        <f>J19+J30</f>
        <v>51</v>
      </c>
      <c r="K8" s="158" t="s">
        <v>44</v>
      </c>
      <c r="L8" s="156">
        <f>L19+L30</f>
        <v>19</v>
      </c>
      <c r="M8" s="156">
        <f>M19+M30</f>
        <v>70</v>
      </c>
    </row>
    <row r="9" spans="1:13" ht="12.75" customHeight="1">
      <c r="A9" s="8" t="s">
        <v>84</v>
      </c>
      <c r="B9" s="156">
        <f>B20+B31</f>
        <v>102</v>
      </c>
      <c r="C9" s="164"/>
      <c r="D9" s="156">
        <f>D20+D31</f>
        <v>601</v>
      </c>
      <c r="E9" s="156"/>
      <c r="F9" s="156">
        <f t="shared" si="0"/>
        <v>425</v>
      </c>
      <c r="G9" s="156">
        <f t="shared" si="0"/>
        <v>896</v>
      </c>
      <c r="H9" s="156">
        <f t="shared" si="0"/>
        <v>2024</v>
      </c>
      <c r="I9" s="244"/>
      <c r="J9" s="229" t="s">
        <v>224</v>
      </c>
      <c r="K9" s="165" t="s">
        <v>45</v>
      </c>
      <c r="L9" s="165" t="s">
        <v>45</v>
      </c>
      <c r="M9" s="229" t="s">
        <v>224</v>
      </c>
    </row>
    <row r="10" spans="1:13" ht="12.75" customHeight="1">
      <c r="A10" s="8" t="s">
        <v>136</v>
      </c>
      <c r="B10" s="156">
        <f>B21+B32</f>
        <v>368</v>
      </c>
      <c r="C10" s="164"/>
      <c r="D10" s="165" t="s">
        <v>45</v>
      </c>
      <c r="E10" s="156"/>
      <c r="F10" s="165" t="s">
        <v>45</v>
      </c>
      <c r="G10" s="165" t="s">
        <v>45</v>
      </c>
      <c r="H10" s="156">
        <f>H21+H32</f>
        <v>368</v>
      </c>
      <c r="I10" s="244"/>
      <c r="J10" s="165" t="s">
        <v>45</v>
      </c>
      <c r="K10" s="165" t="s">
        <v>45</v>
      </c>
      <c r="L10" s="165" t="s">
        <v>45</v>
      </c>
      <c r="M10" s="165" t="s">
        <v>45</v>
      </c>
    </row>
    <row r="11" spans="1:13" ht="12.75" customHeight="1">
      <c r="A11" s="8" t="s">
        <v>41</v>
      </c>
      <c r="B11" s="165" t="s">
        <v>45</v>
      </c>
      <c r="C11" s="166"/>
      <c r="D11" s="156">
        <f>D22+D33</f>
        <v>43</v>
      </c>
      <c r="E11" s="161"/>
      <c r="F11" s="156">
        <f>F22+F33</f>
        <v>79</v>
      </c>
      <c r="G11" s="156">
        <f>G22+G33</f>
        <v>363</v>
      </c>
      <c r="H11" s="156">
        <f>H22+H33</f>
        <v>485</v>
      </c>
      <c r="I11" s="156"/>
      <c r="J11" s="165" t="s">
        <v>45</v>
      </c>
      <c r="K11" s="165" t="s">
        <v>45</v>
      </c>
      <c r="L11" s="165" t="s">
        <v>45</v>
      </c>
      <c r="M11" s="165" t="s">
        <v>45</v>
      </c>
    </row>
    <row r="12" spans="1:13" ht="12.75" customHeight="1">
      <c r="A12" s="8" t="s">
        <v>42</v>
      </c>
      <c r="B12" s="165" t="s">
        <v>45</v>
      </c>
      <c r="C12" s="166"/>
      <c r="D12" s="165" t="s">
        <v>45</v>
      </c>
      <c r="E12" s="165"/>
      <c r="F12" s="165" t="s">
        <v>45</v>
      </c>
      <c r="G12" s="165" t="s">
        <v>45</v>
      </c>
      <c r="H12" s="165" t="s">
        <v>45</v>
      </c>
      <c r="I12" s="165"/>
      <c r="J12" s="156">
        <f>J23+J34</f>
        <v>334</v>
      </c>
      <c r="K12" s="229" t="s">
        <v>44</v>
      </c>
      <c r="L12" s="156">
        <f aca="true" t="shared" si="1" ref="L12:M16">L23+L34</f>
        <v>35</v>
      </c>
      <c r="M12" s="156">
        <f>M23+M34</f>
        <v>369</v>
      </c>
    </row>
    <row r="13" spans="1:13" ht="12.75" customHeight="1">
      <c r="A13" s="8" t="s">
        <v>243</v>
      </c>
      <c r="B13" s="156">
        <f>B24+B35</f>
        <v>873</v>
      </c>
      <c r="C13" s="157"/>
      <c r="D13" s="156">
        <f>D24+D35</f>
        <v>133</v>
      </c>
      <c r="E13" s="156"/>
      <c r="F13" s="156">
        <f>F24+F35</f>
        <v>164</v>
      </c>
      <c r="G13" s="156">
        <f aca="true" t="shared" si="2" ref="F13:H16">G24+G35</f>
        <v>3250</v>
      </c>
      <c r="H13" s="156">
        <f t="shared" si="2"/>
        <v>4420</v>
      </c>
      <c r="I13" s="156"/>
      <c r="J13" s="156">
        <f>J24+J35</f>
        <v>8755</v>
      </c>
      <c r="K13" s="229" t="s">
        <v>224</v>
      </c>
      <c r="L13" s="156">
        <f t="shared" si="1"/>
        <v>270</v>
      </c>
      <c r="M13" s="156">
        <f>M24+M35</f>
        <v>9025</v>
      </c>
    </row>
    <row r="14" spans="1:13" ht="12.75" customHeight="1">
      <c r="A14" s="8" t="s">
        <v>21</v>
      </c>
      <c r="B14" s="156">
        <f>B25+B36</f>
        <v>138</v>
      </c>
      <c r="C14" s="157"/>
      <c r="D14" s="156">
        <f>D25+D36</f>
        <v>8</v>
      </c>
      <c r="E14" s="156"/>
      <c r="F14" s="156">
        <f>F25+F36</f>
        <v>38</v>
      </c>
      <c r="G14" s="156">
        <f t="shared" si="2"/>
        <v>426</v>
      </c>
      <c r="H14" s="156">
        <f t="shared" si="2"/>
        <v>610</v>
      </c>
      <c r="I14" s="156"/>
      <c r="J14" s="156">
        <f>J25+J36</f>
        <v>188</v>
      </c>
      <c r="K14" s="158" t="s">
        <v>44</v>
      </c>
      <c r="L14" s="156">
        <f t="shared" si="1"/>
        <v>16</v>
      </c>
      <c r="M14" s="156">
        <f>M25+M36</f>
        <v>204</v>
      </c>
    </row>
    <row r="15" spans="1:13" ht="12.75" customHeight="1">
      <c r="A15" s="8" t="s">
        <v>20</v>
      </c>
      <c r="B15" s="156">
        <f>B26+B37</f>
        <v>226</v>
      </c>
      <c r="C15" s="157"/>
      <c r="D15" s="156">
        <f>D26+D37</f>
        <v>16</v>
      </c>
      <c r="E15" s="156"/>
      <c r="F15" s="156">
        <f>F26+F37</f>
        <v>114</v>
      </c>
      <c r="G15" s="156">
        <f t="shared" si="2"/>
        <v>1072</v>
      </c>
      <c r="H15" s="156">
        <f t="shared" si="2"/>
        <v>1428</v>
      </c>
      <c r="I15" s="156"/>
      <c r="J15" s="156">
        <f>J26+J37</f>
        <v>453</v>
      </c>
      <c r="K15" s="158" t="s">
        <v>44</v>
      </c>
      <c r="L15" s="156">
        <f t="shared" si="1"/>
        <v>73</v>
      </c>
      <c r="M15" s="156">
        <f>M26+M37</f>
        <v>526</v>
      </c>
    </row>
    <row r="16" spans="1:13" ht="12.75" customHeight="1">
      <c r="A16" s="22" t="s">
        <v>22</v>
      </c>
      <c r="B16" s="160">
        <f>B27+B38</f>
        <v>43</v>
      </c>
      <c r="C16" s="159"/>
      <c r="D16" s="156">
        <f>D27+D38</f>
        <v>6</v>
      </c>
      <c r="E16" s="160"/>
      <c r="F16" s="160">
        <f t="shared" si="2"/>
        <v>25</v>
      </c>
      <c r="G16" s="160">
        <f t="shared" si="2"/>
        <v>204</v>
      </c>
      <c r="H16" s="160">
        <f t="shared" si="2"/>
        <v>278</v>
      </c>
      <c r="I16" s="160"/>
      <c r="J16" s="160">
        <f>J27+J38</f>
        <v>661</v>
      </c>
      <c r="K16" s="202" t="s">
        <v>44</v>
      </c>
      <c r="L16" s="160">
        <f t="shared" si="1"/>
        <v>66</v>
      </c>
      <c r="M16" s="156">
        <f t="shared" si="1"/>
        <v>727</v>
      </c>
    </row>
    <row r="17" spans="1:13" ht="18.75" customHeight="1">
      <c r="A17" s="58" t="s">
        <v>16</v>
      </c>
      <c r="B17" s="161">
        <v>2970</v>
      </c>
      <c r="C17" s="162"/>
      <c r="D17" s="161">
        <v>600</v>
      </c>
      <c r="E17" s="162"/>
      <c r="F17" s="161">
        <v>843</v>
      </c>
      <c r="G17" s="161">
        <v>7259</v>
      </c>
      <c r="H17" s="161">
        <f>B17+D17+F17+G17</f>
        <v>11672</v>
      </c>
      <c r="I17" s="162"/>
      <c r="J17" s="161">
        <v>8593</v>
      </c>
      <c r="K17" s="165">
        <v>5</v>
      </c>
      <c r="L17" s="161">
        <v>658</v>
      </c>
      <c r="M17" s="161">
        <f>J17+K17+L17</f>
        <v>9256</v>
      </c>
    </row>
    <row r="18" spans="1:13" ht="24" customHeight="1">
      <c r="A18" s="11" t="s">
        <v>146</v>
      </c>
      <c r="B18" s="157"/>
      <c r="C18" s="157"/>
      <c r="D18" s="156"/>
      <c r="E18" s="157"/>
      <c r="F18" s="156"/>
      <c r="G18" s="157"/>
      <c r="H18" s="157"/>
      <c r="I18" s="157"/>
      <c r="J18" s="157"/>
      <c r="K18" s="167"/>
      <c r="L18" s="156"/>
      <c r="M18" s="156"/>
    </row>
    <row r="19" spans="1:13" ht="12.75">
      <c r="A19" s="8" t="s">
        <v>121</v>
      </c>
      <c r="B19" s="156">
        <v>25</v>
      </c>
      <c r="C19" s="157"/>
      <c r="D19" s="158" t="s">
        <v>44</v>
      </c>
      <c r="E19" s="157"/>
      <c r="F19" s="156">
        <v>13</v>
      </c>
      <c r="G19" s="156">
        <v>47</v>
      </c>
      <c r="H19" s="156">
        <f>SUM(B19:G19)</f>
        <v>85</v>
      </c>
      <c r="I19" s="157"/>
      <c r="J19" s="156">
        <v>37</v>
      </c>
      <c r="K19" s="158" t="s">
        <v>44</v>
      </c>
      <c r="L19" s="156">
        <v>12</v>
      </c>
      <c r="M19" s="156">
        <f>SUM(J19:L19)</f>
        <v>49</v>
      </c>
    </row>
    <row r="20" spans="1:13" ht="12.75">
      <c r="A20" s="8" t="s">
        <v>84</v>
      </c>
      <c r="B20" s="215">
        <v>58</v>
      </c>
      <c r="C20" s="163"/>
      <c r="D20" s="215">
        <v>324</v>
      </c>
      <c r="E20" s="163"/>
      <c r="F20" s="215">
        <v>246</v>
      </c>
      <c r="G20" s="215">
        <v>533</v>
      </c>
      <c r="H20" s="156">
        <f>B20+D20+F20+G20</f>
        <v>1161</v>
      </c>
      <c r="I20" s="164"/>
      <c r="J20" s="229" t="s">
        <v>224</v>
      </c>
      <c r="K20" s="165" t="s">
        <v>45</v>
      </c>
      <c r="L20" s="165" t="s">
        <v>45</v>
      </c>
      <c r="M20" s="229" t="s">
        <v>224</v>
      </c>
    </row>
    <row r="21" spans="1:13" ht="12.75">
      <c r="A21" s="8" t="s">
        <v>136</v>
      </c>
      <c r="B21" s="215">
        <v>294</v>
      </c>
      <c r="C21" s="163"/>
      <c r="D21" s="165" t="s">
        <v>45</v>
      </c>
      <c r="E21" s="163"/>
      <c r="F21" s="165" t="s">
        <v>45</v>
      </c>
      <c r="G21" s="165" t="s">
        <v>45</v>
      </c>
      <c r="H21" s="156">
        <f>B21</f>
        <v>294</v>
      </c>
      <c r="I21" s="164"/>
      <c r="J21" s="165" t="s">
        <v>45</v>
      </c>
      <c r="K21" s="165" t="s">
        <v>45</v>
      </c>
      <c r="L21" s="165" t="s">
        <v>45</v>
      </c>
      <c r="M21" s="165" t="s">
        <v>45</v>
      </c>
    </row>
    <row r="22" spans="1:13" ht="12.75">
      <c r="A22" s="8" t="s">
        <v>41</v>
      </c>
      <c r="B22" s="165" t="s">
        <v>45</v>
      </c>
      <c r="C22" s="166"/>
      <c r="D22" s="156">
        <v>24</v>
      </c>
      <c r="E22" s="157"/>
      <c r="F22" s="156">
        <v>53</v>
      </c>
      <c r="G22" s="156">
        <v>266</v>
      </c>
      <c r="H22" s="156">
        <f>D22+F22+G22</f>
        <v>343</v>
      </c>
      <c r="I22" s="157"/>
      <c r="J22" s="165" t="s">
        <v>45</v>
      </c>
      <c r="K22" s="165" t="s">
        <v>45</v>
      </c>
      <c r="L22" s="165" t="s">
        <v>45</v>
      </c>
      <c r="M22" s="165" t="s">
        <v>45</v>
      </c>
    </row>
    <row r="23" spans="1:13" ht="12.75">
      <c r="A23" s="8" t="s">
        <v>42</v>
      </c>
      <c r="B23" s="165" t="s">
        <v>45</v>
      </c>
      <c r="C23" s="166"/>
      <c r="D23" s="165" t="s">
        <v>45</v>
      </c>
      <c r="E23" s="166"/>
      <c r="F23" s="165" t="s">
        <v>45</v>
      </c>
      <c r="G23" s="165" t="s">
        <v>45</v>
      </c>
      <c r="H23" s="165" t="s">
        <v>45</v>
      </c>
      <c r="I23" s="166"/>
      <c r="J23" s="156">
        <v>191</v>
      </c>
      <c r="K23" s="158" t="s">
        <v>44</v>
      </c>
      <c r="L23" s="156">
        <v>23</v>
      </c>
      <c r="M23" s="156">
        <f aca="true" t="shared" si="3" ref="M23:M28">SUM(J23:L23)</f>
        <v>214</v>
      </c>
    </row>
    <row r="24" spans="1:13" ht="12.75">
      <c r="A24" s="8" t="s">
        <v>243</v>
      </c>
      <c r="B24" s="156">
        <v>565</v>
      </c>
      <c r="C24" s="157"/>
      <c r="D24" s="156">
        <v>46</v>
      </c>
      <c r="E24" s="157"/>
      <c r="F24" s="156">
        <v>91</v>
      </c>
      <c r="G24" s="156">
        <v>1919</v>
      </c>
      <c r="H24" s="156">
        <f>B24+D24+F24+G24</f>
        <v>2621</v>
      </c>
      <c r="I24" s="157"/>
      <c r="J24" s="156">
        <v>3700</v>
      </c>
      <c r="K24" s="229" t="s">
        <v>224</v>
      </c>
      <c r="L24" s="156">
        <v>114</v>
      </c>
      <c r="M24" s="156">
        <f t="shared" si="3"/>
        <v>3814</v>
      </c>
    </row>
    <row r="25" spans="1:13" ht="12.75">
      <c r="A25" s="8" t="s">
        <v>21</v>
      </c>
      <c r="B25" s="156">
        <v>67</v>
      </c>
      <c r="C25" s="157"/>
      <c r="D25" s="158">
        <v>4</v>
      </c>
      <c r="E25" s="167"/>
      <c r="F25" s="156">
        <v>22</v>
      </c>
      <c r="G25" s="156">
        <v>242</v>
      </c>
      <c r="H25" s="156">
        <f>B25+D25+F25+G25</f>
        <v>335</v>
      </c>
      <c r="I25" s="157"/>
      <c r="J25" s="156">
        <v>98</v>
      </c>
      <c r="K25" s="158" t="s">
        <v>44</v>
      </c>
      <c r="L25" s="156">
        <v>5</v>
      </c>
      <c r="M25" s="156">
        <f t="shared" si="3"/>
        <v>103</v>
      </c>
    </row>
    <row r="26" spans="1:13" ht="12.75">
      <c r="A26" s="8" t="s">
        <v>20</v>
      </c>
      <c r="B26" s="156">
        <v>116</v>
      </c>
      <c r="C26" s="157"/>
      <c r="D26" s="156">
        <v>6</v>
      </c>
      <c r="E26" s="157"/>
      <c r="F26" s="156">
        <v>58</v>
      </c>
      <c r="G26" s="156">
        <v>671</v>
      </c>
      <c r="H26" s="156">
        <f>B26+D26+F26+G26</f>
        <v>851</v>
      </c>
      <c r="I26" s="157"/>
      <c r="J26" s="156">
        <v>267</v>
      </c>
      <c r="K26" s="158" t="s">
        <v>44</v>
      </c>
      <c r="L26" s="156">
        <v>46</v>
      </c>
      <c r="M26" s="156">
        <f t="shared" si="3"/>
        <v>313</v>
      </c>
    </row>
    <row r="27" spans="1:13" ht="12.75">
      <c r="A27" s="22" t="s">
        <v>22</v>
      </c>
      <c r="B27" s="160">
        <v>27</v>
      </c>
      <c r="C27" s="159"/>
      <c r="D27" s="202">
        <v>3</v>
      </c>
      <c r="E27" s="159"/>
      <c r="F27" s="160">
        <v>19</v>
      </c>
      <c r="G27" s="160">
        <v>133</v>
      </c>
      <c r="H27" s="156">
        <f>SUM(B27:G27)</f>
        <v>182</v>
      </c>
      <c r="I27" s="157"/>
      <c r="J27" s="160">
        <v>446</v>
      </c>
      <c r="K27" s="202" t="s">
        <v>44</v>
      </c>
      <c r="L27" s="160">
        <v>36</v>
      </c>
      <c r="M27" s="156">
        <f t="shared" si="3"/>
        <v>482</v>
      </c>
    </row>
    <row r="28" spans="1:13" ht="18.75" customHeight="1">
      <c r="A28" s="58" t="s">
        <v>18</v>
      </c>
      <c r="B28" s="161">
        <v>1468</v>
      </c>
      <c r="C28" s="162"/>
      <c r="D28" s="161">
        <v>642</v>
      </c>
      <c r="E28" s="162"/>
      <c r="F28" s="161">
        <v>589</v>
      </c>
      <c r="G28" s="161">
        <v>4487</v>
      </c>
      <c r="H28" s="161">
        <f>B28+D28+F28+G28</f>
        <v>7186</v>
      </c>
      <c r="I28" s="162"/>
      <c r="J28" s="161">
        <v>8112</v>
      </c>
      <c r="K28" s="228" t="s">
        <v>224</v>
      </c>
      <c r="L28" s="161">
        <v>667</v>
      </c>
      <c r="M28" s="161">
        <f t="shared" si="3"/>
        <v>8779</v>
      </c>
    </row>
    <row r="29" spans="1:13" ht="24" customHeight="1">
      <c r="A29" s="11" t="s">
        <v>146</v>
      </c>
      <c r="B29" s="157"/>
      <c r="C29" s="157"/>
      <c r="D29" s="157"/>
      <c r="E29" s="157"/>
      <c r="F29" s="157"/>
      <c r="G29" s="157"/>
      <c r="H29" s="157"/>
      <c r="I29" s="157"/>
      <c r="J29" s="157"/>
      <c r="K29" s="156"/>
      <c r="L29" s="157"/>
      <c r="M29" s="156"/>
    </row>
    <row r="30" spans="1:13" ht="12.75">
      <c r="A30" s="8" t="s">
        <v>121</v>
      </c>
      <c r="B30" s="156">
        <v>19</v>
      </c>
      <c r="C30" s="157"/>
      <c r="D30" s="229" t="s">
        <v>224</v>
      </c>
      <c r="E30" s="157"/>
      <c r="F30" s="158">
        <v>8</v>
      </c>
      <c r="G30" s="156">
        <v>20</v>
      </c>
      <c r="H30" s="156">
        <f>SUM(B30:G30)</f>
        <v>47</v>
      </c>
      <c r="I30" s="157"/>
      <c r="J30" s="156">
        <v>14</v>
      </c>
      <c r="K30" s="158" t="s">
        <v>44</v>
      </c>
      <c r="L30" s="158">
        <v>7</v>
      </c>
      <c r="M30" s="156">
        <f>SUM(J30:L30)</f>
        <v>21</v>
      </c>
    </row>
    <row r="31" spans="1:13" ht="12.75">
      <c r="A31" s="8" t="s">
        <v>84</v>
      </c>
      <c r="B31" s="215">
        <v>44</v>
      </c>
      <c r="C31" s="163"/>
      <c r="D31" s="215">
        <v>277</v>
      </c>
      <c r="E31" s="163"/>
      <c r="F31" s="215">
        <v>179</v>
      </c>
      <c r="G31" s="215">
        <v>363</v>
      </c>
      <c r="H31" s="156">
        <f>B31+D31+F31+G31</f>
        <v>863</v>
      </c>
      <c r="I31" s="164"/>
      <c r="J31" s="229" t="s">
        <v>224</v>
      </c>
      <c r="K31" s="165" t="s">
        <v>45</v>
      </c>
      <c r="L31" s="165" t="s">
        <v>45</v>
      </c>
      <c r="M31" s="229" t="s">
        <v>224</v>
      </c>
    </row>
    <row r="32" spans="1:13" ht="12.75">
      <c r="A32" s="8" t="s">
        <v>136</v>
      </c>
      <c r="B32" s="215">
        <v>74</v>
      </c>
      <c r="C32" s="163"/>
      <c r="D32" s="165" t="s">
        <v>45</v>
      </c>
      <c r="E32" s="163"/>
      <c r="F32" s="165" t="s">
        <v>45</v>
      </c>
      <c r="G32" s="165" t="s">
        <v>45</v>
      </c>
      <c r="H32" s="156">
        <f>B32</f>
        <v>74</v>
      </c>
      <c r="I32" s="164"/>
      <c r="J32" s="165" t="s">
        <v>45</v>
      </c>
      <c r="K32" s="165" t="s">
        <v>45</v>
      </c>
      <c r="L32" s="165" t="s">
        <v>45</v>
      </c>
      <c r="M32" s="165" t="s">
        <v>45</v>
      </c>
    </row>
    <row r="33" spans="1:13" ht="12.75">
      <c r="A33" s="8" t="s">
        <v>41</v>
      </c>
      <c r="B33" s="165" t="s">
        <v>45</v>
      </c>
      <c r="C33" s="166"/>
      <c r="D33" s="156">
        <v>19</v>
      </c>
      <c r="E33" s="157"/>
      <c r="F33" s="156">
        <v>26</v>
      </c>
      <c r="G33" s="156">
        <v>97</v>
      </c>
      <c r="H33" s="156">
        <f>D33+F33+G33</f>
        <v>142</v>
      </c>
      <c r="I33" s="157"/>
      <c r="J33" s="165" t="s">
        <v>45</v>
      </c>
      <c r="K33" s="165" t="s">
        <v>45</v>
      </c>
      <c r="L33" s="165" t="s">
        <v>45</v>
      </c>
      <c r="M33" s="165" t="s">
        <v>45</v>
      </c>
    </row>
    <row r="34" spans="1:13" ht="12.75">
      <c r="A34" s="8" t="s">
        <v>42</v>
      </c>
      <c r="B34" s="165" t="s">
        <v>45</v>
      </c>
      <c r="C34" s="166"/>
      <c r="D34" s="165" t="s">
        <v>45</v>
      </c>
      <c r="E34" s="166"/>
      <c r="F34" s="165" t="s">
        <v>45</v>
      </c>
      <c r="G34" s="165" t="s">
        <v>45</v>
      </c>
      <c r="H34" s="165" t="s">
        <v>45</v>
      </c>
      <c r="I34" s="166"/>
      <c r="J34" s="156">
        <v>143</v>
      </c>
      <c r="K34" s="158" t="s">
        <v>44</v>
      </c>
      <c r="L34" s="156">
        <v>12</v>
      </c>
      <c r="M34" s="156">
        <f>SUM(J34:L34)</f>
        <v>155</v>
      </c>
    </row>
    <row r="35" spans="1:13" ht="12.75">
      <c r="A35" s="8" t="s">
        <v>243</v>
      </c>
      <c r="B35" s="156">
        <v>308</v>
      </c>
      <c r="C35" s="157"/>
      <c r="D35" s="156">
        <v>87</v>
      </c>
      <c r="E35" s="157"/>
      <c r="F35" s="156">
        <v>73</v>
      </c>
      <c r="G35" s="156">
        <v>1331</v>
      </c>
      <c r="H35" s="156">
        <f>B35+D35+F35+G35</f>
        <v>1799</v>
      </c>
      <c r="I35" s="157"/>
      <c r="J35" s="156">
        <v>5055</v>
      </c>
      <c r="K35" s="229" t="s">
        <v>224</v>
      </c>
      <c r="L35" s="156">
        <v>156</v>
      </c>
      <c r="M35" s="156">
        <f>SUM(J35:L35)</f>
        <v>5211</v>
      </c>
    </row>
    <row r="36" spans="1:13" ht="12.75">
      <c r="A36" s="8" t="s">
        <v>21</v>
      </c>
      <c r="B36" s="156">
        <v>71</v>
      </c>
      <c r="C36" s="157"/>
      <c r="D36" s="158">
        <v>4</v>
      </c>
      <c r="E36" s="167"/>
      <c r="F36" s="156">
        <v>16</v>
      </c>
      <c r="G36" s="156">
        <v>184</v>
      </c>
      <c r="H36" s="156">
        <f>B36+D36+F36+G36</f>
        <v>275</v>
      </c>
      <c r="I36" s="157"/>
      <c r="J36" s="156">
        <v>90</v>
      </c>
      <c r="K36" s="158" t="s">
        <v>44</v>
      </c>
      <c r="L36" s="156">
        <v>11</v>
      </c>
      <c r="M36" s="156">
        <f>SUM(J36:L36)</f>
        <v>101</v>
      </c>
    </row>
    <row r="37" spans="1:13" ht="12.75">
      <c r="A37" s="8" t="s">
        <v>20</v>
      </c>
      <c r="B37" s="156">
        <v>110</v>
      </c>
      <c r="C37" s="157"/>
      <c r="D37" s="156">
        <v>10</v>
      </c>
      <c r="E37" s="157"/>
      <c r="F37" s="156">
        <v>56</v>
      </c>
      <c r="G37" s="156">
        <v>401</v>
      </c>
      <c r="H37" s="156">
        <f>B37+D37+F37+G37</f>
        <v>577</v>
      </c>
      <c r="I37" s="157"/>
      <c r="J37" s="156">
        <v>186</v>
      </c>
      <c r="K37" s="158" t="s">
        <v>44</v>
      </c>
      <c r="L37" s="156">
        <v>27</v>
      </c>
      <c r="M37" s="156">
        <f>SUM(J37:L37)</f>
        <v>213</v>
      </c>
    </row>
    <row r="38" spans="1:13" ht="12.75">
      <c r="A38" s="9" t="s">
        <v>22</v>
      </c>
      <c r="B38" s="60">
        <v>16</v>
      </c>
      <c r="C38" s="89"/>
      <c r="D38" s="216">
        <v>3</v>
      </c>
      <c r="E38" s="168"/>
      <c r="F38" s="180">
        <v>6</v>
      </c>
      <c r="G38" s="180">
        <v>71</v>
      </c>
      <c r="H38" s="180">
        <f>SUM(B38:G38)</f>
        <v>96</v>
      </c>
      <c r="I38" s="168"/>
      <c r="J38" s="180">
        <v>215</v>
      </c>
      <c r="K38" s="216" t="s">
        <v>44</v>
      </c>
      <c r="L38" s="180">
        <v>30</v>
      </c>
      <c r="M38" s="60">
        <f>SUM(J38:L38)</f>
        <v>245</v>
      </c>
    </row>
    <row r="39" spans="1:13" ht="24" customHeight="1">
      <c r="A39" s="22"/>
      <c r="B39" s="83"/>
      <c r="C39" s="19"/>
      <c r="D39" s="19"/>
      <c r="E39" s="19"/>
      <c r="F39" s="19"/>
      <c r="G39" s="19"/>
      <c r="H39" s="19"/>
      <c r="I39" s="19"/>
      <c r="J39" s="19"/>
      <c r="K39" s="67"/>
      <c r="L39" s="19"/>
      <c r="M39" s="19"/>
    </row>
    <row r="40" spans="1:13" ht="105" customHeight="1">
      <c r="A40" s="270" t="s">
        <v>242</v>
      </c>
      <c r="B40" s="257"/>
      <c r="C40" s="257"/>
      <c r="D40" s="257"/>
      <c r="E40" s="257"/>
      <c r="F40" s="257"/>
      <c r="G40" s="257"/>
      <c r="H40" s="257"/>
      <c r="I40" s="257"/>
      <c r="J40" s="257"/>
      <c r="K40" s="257"/>
      <c r="L40" s="257"/>
      <c r="M40" s="257"/>
    </row>
    <row r="41" ht="12.75">
      <c r="A41" s="28"/>
    </row>
    <row r="42" ht="12.75">
      <c r="A42" s="28"/>
    </row>
    <row r="43" ht="12.75">
      <c r="A43" s="28"/>
    </row>
    <row r="49" spans="1:5" ht="12.75">
      <c r="A49" s="28"/>
      <c r="B49" s="28"/>
      <c r="C49" s="28"/>
      <c r="D49" s="28"/>
      <c r="E49" s="28"/>
    </row>
    <row r="50" ht="12.75">
      <c r="A50" s="28"/>
    </row>
    <row r="51" ht="12.75">
      <c r="A51" s="28"/>
    </row>
    <row r="52" ht="12.75">
      <c r="A52" s="28"/>
    </row>
  </sheetData>
  <sheetProtection/>
  <mergeCells count="4">
    <mergeCell ref="A1:M1"/>
    <mergeCell ref="A3:M3"/>
    <mergeCell ref="A40:M40"/>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headerFooter alignWithMargins="0">
    <oddFooter>&amp;R51</oddFooter>
  </headerFooter>
  <drawing r:id="rId1"/>
</worksheet>
</file>

<file path=xl/worksheets/sheet15.xml><?xml version="1.0" encoding="utf-8"?>
<worksheet xmlns="http://schemas.openxmlformats.org/spreadsheetml/2006/main" xmlns:r="http://schemas.openxmlformats.org/officeDocument/2006/relationships">
  <dimension ref="A1:R42"/>
  <sheetViews>
    <sheetView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K2" sqref="K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274" t="s">
        <v>193</v>
      </c>
      <c r="B1" s="257"/>
      <c r="C1" s="257"/>
      <c r="D1" s="257"/>
      <c r="E1" s="257"/>
      <c r="F1" s="257"/>
      <c r="G1" s="257"/>
      <c r="H1" s="257"/>
      <c r="I1" s="257"/>
      <c r="J1" s="257"/>
      <c r="K1" s="253"/>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254" t="s">
        <v>194</v>
      </c>
      <c r="B3" s="254"/>
      <c r="C3" s="254"/>
      <c r="D3" s="254"/>
      <c r="E3" s="254"/>
      <c r="F3" s="254"/>
      <c r="G3" s="254"/>
      <c r="H3" s="254"/>
      <c r="I3" s="254"/>
      <c r="J3" s="254"/>
      <c r="K3" s="261"/>
      <c r="L3" s="17"/>
      <c r="M3" s="17"/>
      <c r="N3" s="17"/>
      <c r="O3" s="16"/>
    </row>
    <row r="4" spans="1:17" ht="18.75" customHeight="1">
      <c r="A4" s="15" t="s">
        <v>85</v>
      </c>
      <c r="B4" s="245" t="s">
        <v>8</v>
      </c>
      <c r="C4" s="245"/>
      <c r="D4" s="12"/>
      <c r="E4" s="245" t="s">
        <v>149</v>
      </c>
      <c r="F4" s="245"/>
      <c r="G4" s="12"/>
      <c r="H4" s="245" t="s">
        <v>7</v>
      </c>
      <c r="I4" s="245"/>
      <c r="J4" s="245"/>
      <c r="K4" s="81"/>
      <c r="L4" s="15"/>
      <c r="M4" s="12"/>
      <c r="N4" s="12"/>
      <c r="O4" s="12"/>
      <c r="P4" s="12"/>
      <c r="Q4" s="12"/>
    </row>
    <row r="5" spans="1:17" ht="26.25" customHeight="1">
      <c r="A5" s="5" t="s">
        <v>98</v>
      </c>
      <c r="B5" s="10" t="s">
        <v>54</v>
      </c>
      <c r="C5" s="10" t="s">
        <v>55</v>
      </c>
      <c r="D5" s="10"/>
      <c r="E5" s="10" t="s">
        <v>54</v>
      </c>
      <c r="F5" s="10" t="s">
        <v>55</v>
      </c>
      <c r="G5" s="10"/>
      <c r="H5" s="10" t="s">
        <v>54</v>
      </c>
      <c r="I5" s="10" t="s">
        <v>55</v>
      </c>
      <c r="J5" s="46" t="s">
        <v>39</v>
      </c>
      <c r="K5" s="46" t="s">
        <v>83</v>
      </c>
      <c r="L5" s="54"/>
      <c r="M5" s="54"/>
      <c r="N5" s="53"/>
      <c r="O5" s="20"/>
      <c r="P5" s="20"/>
      <c r="Q5" s="20"/>
    </row>
    <row r="6" spans="1:17" ht="18.75" customHeight="1">
      <c r="A6" s="103" t="s">
        <v>25</v>
      </c>
      <c r="B6" s="104">
        <f>B8+B9+B15+B20+B23+B26+B30+B33</f>
        <v>16220</v>
      </c>
      <c r="C6" s="104">
        <f>C8+C9+C15+C20+C23+C26+C30+C33</f>
        <v>6951</v>
      </c>
      <c r="D6" s="104"/>
      <c r="E6" s="104">
        <f>E8+E9+E15+E20+E23+E26+E30+E33</f>
        <v>60638</v>
      </c>
      <c r="F6" s="104">
        <f>F8+F9+F15+F20+F23+F26+F30+F33</f>
        <v>37068</v>
      </c>
      <c r="G6" s="104"/>
      <c r="H6" s="104">
        <f>H8+H9+H15+H20+H23+H26+H30+H33</f>
        <v>76858</v>
      </c>
      <c r="I6" s="104">
        <f>I8+I9+I15+I20+I23+I26+I30+I33</f>
        <v>44019</v>
      </c>
      <c r="J6" s="104">
        <f>J8+J9+J15+J20+J23+J26+J30+J33</f>
        <v>120877</v>
      </c>
      <c r="K6" s="104">
        <f>K8+K9+K15+K20+K23+K26+K30+K33</f>
        <v>100.00000000000001</v>
      </c>
      <c r="L6" s="54"/>
      <c r="M6" s="54"/>
      <c r="N6" s="53"/>
      <c r="O6" s="20"/>
      <c r="P6" s="20"/>
      <c r="Q6" s="20"/>
    </row>
    <row r="7" spans="1:17" ht="18.75" customHeight="1">
      <c r="A7" s="58" t="s">
        <v>24</v>
      </c>
      <c r="B7" s="104">
        <f>B8</f>
        <v>4141</v>
      </c>
      <c r="C7" s="104">
        <f>C8</f>
        <v>1505</v>
      </c>
      <c r="D7" s="100"/>
      <c r="E7" s="104">
        <f>E8</f>
        <v>13771</v>
      </c>
      <c r="F7" s="104">
        <f>F8</f>
        <v>8056</v>
      </c>
      <c r="G7" s="104"/>
      <c r="H7" s="104">
        <f>B7+E7</f>
        <v>17912</v>
      </c>
      <c r="I7" s="104">
        <f aca="true" t="shared" si="0" ref="H7:I10">C7+F7</f>
        <v>9561</v>
      </c>
      <c r="J7" s="104">
        <f aca="true" t="shared" si="1" ref="J7:J35">H7+I7</f>
        <v>27473</v>
      </c>
      <c r="K7" s="104">
        <f>(J7/J$6)*100</f>
        <v>22.72806241054957</v>
      </c>
      <c r="L7" s="1"/>
      <c r="M7" s="4"/>
      <c r="N7" s="1"/>
      <c r="O7" s="1"/>
      <c r="P7" s="4"/>
      <c r="Q7" s="1"/>
    </row>
    <row r="8" spans="1:17" ht="14.25" customHeight="1">
      <c r="A8" s="1" t="s">
        <v>56</v>
      </c>
      <c r="B8" s="4">
        <v>4141</v>
      </c>
      <c r="C8" s="4">
        <v>1505</v>
      </c>
      <c r="D8" s="87"/>
      <c r="E8" s="4">
        <v>13771</v>
      </c>
      <c r="F8" s="4">
        <v>8056</v>
      </c>
      <c r="G8" s="87"/>
      <c r="H8" s="4">
        <f>B8+E8</f>
        <v>17912</v>
      </c>
      <c r="I8" s="4">
        <f t="shared" si="0"/>
        <v>9561</v>
      </c>
      <c r="J8" s="4">
        <f t="shared" si="1"/>
        <v>27473</v>
      </c>
      <c r="K8" s="19">
        <f>(J8/J$6)*100</f>
        <v>22.72806241054957</v>
      </c>
      <c r="L8" s="1"/>
      <c r="M8" s="1"/>
      <c r="N8" s="1"/>
      <c r="O8" s="1"/>
      <c r="P8" s="4"/>
      <c r="Q8" s="1"/>
    </row>
    <row r="9" spans="1:17" ht="18.75" customHeight="1">
      <c r="A9" s="14" t="s">
        <v>57</v>
      </c>
      <c r="B9" s="107">
        <f>B10+B11+B12+B13+B14</f>
        <v>3100</v>
      </c>
      <c r="C9" s="107">
        <f>C10+C11+C12+C13+C14</f>
        <v>1625</v>
      </c>
      <c r="D9" s="107"/>
      <c r="E9" s="107">
        <f>E10+E11+E12+E13+E14</f>
        <v>10677</v>
      </c>
      <c r="F9" s="107">
        <f>F10+F11+F12+F13+F14</f>
        <v>6573</v>
      </c>
      <c r="G9" s="107"/>
      <c r="H9" s="107">
        <f t="shared" si="0"/>
        <v>13777</v>
      </c>
      <c r="I9" s="107">
        <f t="shared" si="0"/>
        <v>8198</v>
      </c>
      <c r="J9" s="107">
        <f t="shared" si="1"/>
        <v>21975</v>
      </c>
      <c r="K9" s="104">
        <f aca="true" t="shared" si="2" ref="K9:K35">(J9/J$6)*100</f>
        <v>18.17963715181548</v>
      </c>
      <c r="L9" s="1"/>
      <c r="M9" s="1"/>
      <c r="N9" s="1"/>
      <c r="O9" s="1"/>
      <c r="P9" s="4"/>
      <c r="Q9" s="1"/>
    </row>
    <row r="10" spans="1:17" ht="12.75">
      <c r="A10" s="11" t="s">
        <v>58</v>
      </c>
      <c r="B10" s="156">
        <v>445</v>
      </c>
      <c r="C10" s="156">
        <v>242</v>
      </c>
      <c r="D10" s="87"/>
      <c r="E10" s="4">
        <v>1996</v>
      </c>
      <c r="F10" s="4">
        <v>1203</v>
      </c>
      <c r="G10" s="87"/>
      <c r="H10" s="4">
        <f t="shared" si="0"/>
        <v>2441</v>
      </c>
      <c r="I10" s="4">
        <f t="shared" si="0"/>
        <v>1445</v>
      </c>
      <c r="J10" s="4">
        <f t="shared" si="1"/>
        <v>3886</v>
      </c>
      <c r="K10" s="19">
        <f t="shared" si="2"/>
        <v>3.2148382239797475</v>
      </c>
      <c r="L10" s="1"/>
      <c r="M10" s="1"/>
      <c r="N10" s="1"/>
      <c r="O10" s="1"/>
      <c r="P10" s="4"/>
      <c r="Q10" s="1"/>
    </row>
    <row r="11" spans="1:18" ht="12.75">
      <c r="A11" s="3" t="s">
        <v>59</v>
      </c>
      <c r="B11" s="156">
        <v>655</v>
      </c>
      <c r="C11" s="156">
        <v>363</v>
      </c>
      <c r="D11" s="87"/>
      <c r="E11" s="4">
        <v>1710</v>
      </c>
      <c r="F11" s="4">
        <v>1029</v>
      </c>
      <c r="G11" s="87"/>
      <c r="H11" s="4">
        <f aca="true" t="shared" si="3" ref="H11:I14">B11+E11</f>
        <v>2365</v>
      </c>
      <c r="I11" s="4">
        <f t="shared" si="3"/>
        <v>1392</v>
      </c>
      <c r="J11" s="4">
        <f t="shared" si="1"/>
        <v>3757</v>
      </c>
      <c r="K11" s="19">
        <f t="shared" si="2"/>
        <v>3.108118169709705</v>
      </c>
      <c r="L11" s="1"/>
      <c r="M11" s="1"/>
      <c r="N11" s="1"/>
      <c r="O11" s="1"/>
      <c r="P11" s="4"/>
      <c r="Q11" s="1"/>
      <c r="R11" s="16"/>
    </row>
    <row r="12" spans="1:17" ht="12.75">
      <c r="A12" s="3" t="s">
        <v>60</v>
      </c>
      <c r="B12" s="156">
        <v>921</v>
      </c>
      <c r="C12" s="156">
        <v>463</v>
      </c>
      <c r="D12" s="87"/>
      <c r="E12" s="4">
        <v>3074</v>
      </c>
      <c r="F12" s="4">
        <v>2097</v>
      </c>
      <c r="G12" s="87"/>
      <c r="H12" s="4">
        <f t="shared" si="3"/>
        <v>3995</v>
      </c>
      <c r="I12" s="4">
        <f t="shared" si="3"/>
        <v>2560</v>
      </c>
      <c r="J12" s="4">
        <f t="shared" si="1"/>
        <v>6555</v>
      </c>
      <c r="K12" s="19">
        <f t="shared" si="2"/>
        <v>5.422867873954516</v>
      </c>
      <c r="L12" s="1"/>
      <c r="M12" s="4"/>
      <c r="N12" s="1"/>
      <c r="O12" s="1"/>
      <c r="P12" s="4"/>
      <c r="Q12" s="1"/>
    </row>
    <row r="13" spans="1:17" ht="12.75">
      <c r="A13" s="3" t="s">
        <v>147</v>
      </c>
      <c r="B13" s="156">
        <v>456</v>
      </c>
      <c r="C13" s="156">
        <v>267</v>
      </c>
      <c r="D13" s="87"/>
      <c r="E13" s="4">
        <v>1856</v>
      </c>
      <c r="F13" s="4">
        <v>1117</v>
      </c>
      <c r="G13" s="87"/>
      <c r="H13" s="4">
        <f t="shared" si="3"/>
        <v>2312</v>
      </c>
      <c r="I13" s="4">
        <f t="shared" si="3"/>
        <v>1384</v>
      </c>
      <c r="J13" s="4">
        <f t="shared" si="1"/>
        <v>3696</v>
      </c>
      <c r="K13" s="19">
        <f t="shared" si="2"/>
        <v>3.0576536479230954</v>
      </c>
      <c r="L13" s="1"/>
      <c r="M13" s="1"/>
      <c r="N13" s="1"/>
      <c r="O13" s="1"/>
      <c r="P13" s="4"/>
      <c r="Q13" s="1"/>
    </row>
    <row r="14" spans="1:17" ht="12.75">
      <c r="A14" s="3" t="s">
        <v>61</v>
      </c>
      <c r="B14" s="156">
        <v>623</v>
      </c>
      <c r="C14" s="156">
        <v>290</v>
      </c>
      <c r="D14" s="87"/>
      <c r="E14" s="4">
        <v>2041</v>
      </c>
      <c r="F14" s="4">
        <v>1127</v>
      </c>
      <c r="G14" s="87"/>
      <c r="H14" s="4">
        <f t="shared" si="3"/>
        <v>2664</v>
      </c>
      <c r="I14" s="4">
        <f t="shared" si="3"/>
        <v>1417</v>
      </c>
      <c r="J14" s="4">
        <f t="shared" si="1"/>
        <v>4081</v>
      </c>
      <c r="K14" s="19">
        <f t="shared" si="2"/>
        <v>3.376159236248418</v>
      </c>
      <c r="L14" s="1"/>
      <c r="M14" s="1"/>
      <c r="N14" s="1"/>
      <c r="O14" s="1"/>
      <c r="P14" s="4"/>
      <c r="Q14" s="1"/>
    </row>
    <row r="15" spans="1:17" ht="18.75" customHeight="1">
      <c r="A15" s="84" t="s">
        <v>62</v>
      </c>
      <c r="B15" s="107">
        <f>B16+B17+B18+B19</f>
        <v>1312</v>
      </c>
      <c r="C15" s="107">
        <f>C16+C17+C18+C19</f>
        <v>602</v>
      </c>
      <c r="D15" s="107"/>
      <c r="E15" s="107">
        <f>E16+E17+E18+E19</f>
        <v>5813</v>
      </c>
      <c r="F15" s="107">
        <f>F16+F17+F18+F19</f>
        <v>3454</v>
      </c>
      <c r="G15" s="107"/>
      <c r="H15" s="107">
        <f>B15+E15</f>
        <v>7125</v>
      </c>
      <c r="I15" s="107">
        <f>C15+F15</f>
        <v>4056</v>
      </c>
      <c r="J15" s="107">
        <f t="shared" si="1"/>
        <v>11181</v>
      </c>
      <c r="K15" s="104">
        <f t="shared" si="2"/>
        <v>9.249898657312805</v>
      </c>
      <c r="Q15" s="1"/>
    </row>
    <row r="16" spans="1:17" ht="12.75">
      <c r="A16" s="3" t="s">
        <v>63</v>
      </c>
      <c r="B16" s="4">
        <v>665</v>
      </c>
      <c r="C16" s="4">
        <v>277</v>
      </c>
      <c r="D16" s="87"/>
      <c r="E16" s="4">
        <v>2947</v>
      </c>
      <c r="F16" s="4">
        <v>1638</v>
      </c>
      <c r="G16" s="87"/>
      <c r="H16" s="4">
        <f>B16+E16</f>
        <v>3612</v>
      </c>
      <c r="I16" s="4">
        <f>C16+F16</f>
        <v>1915</v>
      </c>
      <c r="J16" s="4">
        <f t="shared" si="1"/>
        <v>5527</v>
      </c>
      <c r="K16" s="19">
        <f t="shared" si="2"/>
        <v>4.572416588763785</v>
      </c>
      <c r="Q16" s="1"/>
    </row>
    <row r="17" spans="1:11" ht="12.75">
      <c r="A17" s="3" t="s">
        <v>64</v>
      </c>
      <c r="B17" s="4">
        <v>254</v>
      </c>
      <c r="C17" s="4">
        <v>139</v>
      </c>
      <c r="D17" s="87"/>
      <c r="E17" s="4">
        <v>900</v>
      </c>
      <c r="F17" s="4">
        <v>610</v>
      </c>
      <c r="G17" s="87"/>
      <c r="H17" s="4">
        <f aca="true" t="shared" si="4" ref="H17:I19">B17+E17</f>
        <v>1154</v>
      </c>
      <c r="I17" s="4">
        <f t="shared" si="4"/>
        <v>749</v>
      </c>
      <c r="J17" s="4">
        <f t="shared" si="1"/>
        <v>1903</v>
      </c>
      <c r="K17" s="19">
        <f t="shared" si="2"/>
        <v>1.5743276222937368</v>
      </c>
    </row>
    <row r="18" spans="1:11" ht="12.75">
      <c r="A18" s="3" t="s">
        <v>65</v>
      </c>
      <c r="B18" s="4">
        <v>355</v>
      </c>
      <c r="C18" s="4">
        <v>152</v>
      </c>
      <c r="D18" s="87"/>
      <c r="E18" s="4">
        <v>1545</v>
      </c>
      <c r="F18" s="4">
        <v>925</v>
      </c>
      <c r="G18" s="87"/>
      <c r="H18" s="4">
        <f t="shared" si="4"/>
        <v>1900</v>
      </c>
      <c r="I18" s="4">
        <f t="shared" si="4"/>
        <v>1077</v>
      </c>
      <c r="J18" s="4">
        <f t="shared" si="1"/>
        <v>2977</v>
      </c>
      <c r="K18" s="19">
        <f t="shared" si="2"/>
        <v>2.462834120635026</v>
      </c>
    </row>
    <row r="19" spans="1:11" ht="12.75">
      <c r="A19" s="3" t="s">
        <v>66</v>
      </c>
      <c r="B19" s="4">
        <v>38</v>
      </c>
      <c r="C19" s="4">
        <v>34</v>
      </c>
      <c r="D19" s="87"/>
      <c r="E19" s="4">
        <v>421</v>
      </c>
      <c r="F19" s="4">
        <v>281</v>
      </c>
      <c r="G19" s="87"/>
      <c r="H19" s="4">
        <f t="shared" si="4"/>
        <v>459</v>
      </c>
      <c r="I19" s="4">
        <f t="shared" si="4"/>
        <v>315</v>
      </c>
      <c r="J19" s="4">
        <f t="shared" si="1"/>
        <v>774</v>
      </c>
      <c r="K19" s="19">
        <f t="shared" si="2"/>
        <v>0.6403203256202585</v>
      </c>
    </row>
    <row r="20" spans="1:11" ht="18.75" customHeight="1">
      <c r="A20" s="84" t="s">
        <v>67</v>
      </c>
      <c r="B20" s="107">
        <f>B21+B22</f>
        <v>2575</v>
      </c>
      <c r="C20" s="107">
        <f>C21+C22</f>
        <v>1017</v>
      </c>
      <c r="D20" s="107"/>
      <c r="E20" s="107">
        <f>E21+E22</f>
        <v>8636</v>
      </c>
      <c r="F20" s="107">
        <f>F21+F22</f>
        <v>5204</v>
      </c>
      <c r="G20" s="107"/>
      <c r="H20" s="107">
        <f aca="true" t="shared" si="5" ref="H20:H35">B20+E20</f>
        <v>11211</v>
      </c>
      <c r="I20" s="107">
        <f aca="true" t="shared" si="6" ref="I20:I35">C20+F20</f>
        <v>6221</v>
      </c>
      <c r="J20" s="107">
        <f t="shared" si="1"/>
        <v>17432</v>
      </c>
      <c r="K20" s="104">
        <f>(J20/J$6)*100</f>
        <v>14.421271209576677</v>
      </c>
    </row>
    <row r="21" spans="1:11" ht="12.75">
      <c r="A21" s="3" t="s">
        <v>68</v>
      </c>
      <c r="B21" s="4">
        <v>141</v>
      </c>
      <c r="C21" s="4">
        <v>82</v>
      </c>
      <c r="D21" s="87"/>
      <c r="E21" s="4">
        <v>806</v>
      </c>
      <c r="F21" s="4">
        <v>553</v>
      </c>
      <c r="G21" s="87"/>
      <c r="H21" s="4">
        <f t="shared" si="5"/>
        <v>947</v>
      </c>
      <c r="I21" s="4">
        <f t="shared" si="6"/>
        <v>635</v>
      </c>
      <c r="J21" s="4">
        <f t="shared" si="1"/>
        <v>1582</v>
      </c>
      <c r="K21" s="19">
        <f t="shared" si="2"/>
        <v>1.3087684174822338</v>
      </c>
    </row>
    <row r="22" spans="1:11" ht="12.75">
      <c r="A22" s="21" t="s">
        <v>69</v>
      </c>
      <c r="B22" s="4">
        <v>2434</v>
      </c>
      <c r="C22" s="4">
        <v>935</v>
      </c>
      <c r="D22" s="87"/>
      <c r="E22" s="4">
        <v>7830</v>
      </c>
      <c r="F22" s="4">
        <v>4651</v>
      </c>
      <c r="G22" s="87"/>
      <c r="H22" s="4">
        <f t="shared" si="5"/>
        <v>10264</v>
      </c>
      <c r="I22" s="4">
        <f t="shared" si="6"/>
        <v>5586</v>
      </c>
      <c r="J22" s="4">
        <f t="shared" si="1"/>
        <v>15850</v>
      </c>
      <c r="K22" s="19">
        <f>(J22/J$6)*100</f>
        <v>13.112502792094444</v>
      </c>
    </row>
    <row r="23" spans="1:11" ht="18.75" customHeight="1">
      <c r="A23" s="84" t="s">
        <v>70</v>
      </c>
      <c r="B23" s="107">
        <f>B24+B25</f>
        <v>3078</v>
      </c>
      <c r="C23" s="107">
        <f>C24+C25</f>
        <v>1240</v>
      </c>
      <c r="D23" s="107"/>
      <c r="E23" s="107">
        <f>E24+E25</f>
        <v>11495</v>
      </c>
      <c r="F23" s="107">
        <f>F24+F25</f>
        <v>7367</v>
      </c>
      <c r="G23" s="107"/>
      <c r="H23" s="107">
        <f t="shared" si="5"/>
        <v>14573</v>
      </c>
      <c r="I23" s="107">
        <f t="shared" si="6"/>
        <v>8607</v>
      </c>
      <c r="J23" s="107">
        <f t="shared" si="1"/>
        <v>23180</v>
      </c>
      <c r="K23" s="104">
        <f t="shared" si="2"/>
        <v>19.17651827891162</v>
      </c>
    </row>
    <row r="24" spans="1:11" ht="12.75">
      <c r="A24" s="3" t="s">
        <v>71</v>
      </c>
      <c r="B24" s="4">
        <v>364</v>
      </c>
      <c r="C24" s="4">
        <v>127</v>
      </c>
      <c r="D24" s="87"/>
      <c r="E24" s="4">
        <v>1600</v>
      </c>
      <c r="F24" s="4">
        <v>1054</v>
      </c>
      <c r="G24" s="87"/>
      <c r="H24" s="4">
        <f t="shared" si="5"/>
        <v>1964</v>
      </c>
      <c r="I24" s="4">
        <f t="shared" si="6"/>
        <v>1181</v>
      </c>
      <c r="J24" s="4">
        <f t="shared" si="1"/>
        <v>3145</v>
      </c>
      <c r="K24" s="19">
        <f t="shared" si="2"/>
        <v>2.6018183773588026</v>
      </c>
    </row>
    <row r="25" spans="1:11" ht="12.75">
      <c r="A25" s="3" t="s">
        <v>72</v>
      </c>
      <c r="B25" s="4">
        <v>2714</v>
      </c>
      <c r="C25" s="4">
        <v>1113</v>
      </c>
      <c r="D25" s="87"/>
      <c r="E25" s="4">
        <v>9895</v>
      </c>
      <c r="F25" s="4">
        <v>6313</v>
      </c>
      <c r="G25" s="87"/>
      <c r="H25" s="4">
        <f t="shared" si="5"/>
        <v>12609</v>
      </c>
      <c r="I25" s="4">
        <f t="shared" si="6"/>
        <v>7426</v>
      </c>
      <c r="J25" s="4">
        <f t="shared" si="1"/>
        <v>20035</v>
      </c>
      <c r="K25" s="19">
        <f t="shared" si="2"/>
        <v>16.574699901552815</v>
      </c>
    </row>
    <row r="26" spans="1:11" ht="18.75" customHeight="1">
      <c r="A26" s="84" t="s">
        <v>73</v>
      </c>
      <c r="B26" s="107">
        <f>B27+B28+B29</f>
        <v>1209</v>
      </c>
      <c r="C26" s="107">
        <f>C27+C28+C29</f>
        <v>552</v>
      </c>
      <c r="D26" s="107"/>
      <c r="E26" s="107">
        <f>E27+E28+E29</f>
        <v>5144</v>
      </c>
      <c r="F26" s="107">
        <f>F27+F28+F29</f>
        <v>2910</v>
      </c>
      <c r="G26" s="107"/>
      <c r="H26" s="107">
        <f t="shared" si="5"/>
        <v>6353</v>
      </c>
      <c r="I26" s="107">
        <f t="shared" si="6"/>
        <v>3462</v>
      </c>
      <c r="J26" s="107">
        <f t="shared" si="1"/>
        <v>9815</v>
      </c>
      <c r="K26" s="104">
        <f t="shared" si="2"/>
        <v>8.119824284189715</v>
      </c>
    </row>
    <row r="27" spans="1:11" ht="12.75">
      <c r="A27" s="3" t="s">
        <v>74</v>
      </c>
      <c r="B27" s="4">
        <v>289</v>
      </c>
      <c r="C27" s="4">
        <v>136</v>
      </c>
      <c r="D27" s="87"/>
      <c r="E27" s="4">
        <v>1462</v>
      </c>
      <c r="F27" s="4">
        <v>851</v>
      </c>
      <c r="G27" s="87"/>
      <c r="H27" s="4">
        <f t="shared" si="5"/>
        <v>1751</v>
      </c>
      <c r="I27" s="4">
        <f t="shared" si="6"/>
        <v>987</v>
      </c>
      <c r="J27" s="4">
        <f t="shared" si="1"/>
        <v>2738</v>
      </c>
      <c r="K27" s="19">
        <f t="shared" si="2"/>
        <v>2.265112469700605</v>
      </c>
    </row>
    <row r="28" spans="1:11" ht="12.75">
      <c r="A28" s="1" t="s">
        <v>75</v>
      </c>
      <c r="B28" s="4">
        <v>449</v>
      </c>
      <c r="C28" s="4">
        <v>245</v>
      </c>
      <c r="D28" s="87"/>
      <c r="E28" s="4">
        <v>1843</v>
      </c>
      <c r="F28" s="4">
        <v>1067</v>
      </c>
      <c r="G28" s="87"/>
      <c r="H28" s="4">
        <f t="shared" si="5"/>
        <v>2292</v>
      </c>
      <c r="I28" s="4">
        <f t="shared" si="6"/>
        <v>1312</v>
      </c>
      <c r="J28" s="4">
        <f t="shared" si="1"/>
        <v>3604</v>
      </c>
      <c r="K28" s="19">
        <f t="shared" si="2"/>
        <v>2.9815432216219797</v>
      </c>
    </row>
    <row r="29" spans="1:11" ht="12.75">
      <c r="A29" s="1" t="s">
        <v>76</v>
      </c>
      <c r="B29" s="4">
        <v>471</v>
      </c>
      <c r="C29" s="4">
        <v>171</v>
      </c>
      <c r="D29" s="87"/>
      <c r="E29" s="4">
        <v>1839</v>
      </c>
      <c r="F29" s="4">
        <v>992</v>
      </c>
      <c r="G29" s="87"/>
      <c r="H29" s="4">
        <f t="shared" si="5"/>
        <v>2310</v>
      </c>
      <c r="I29" s="4">
        <f t="shared" si="6"/>
        <v>1163</v>
      </c>
      <c r="J29" s="4">
        <f t="shared" si="1"/>
        <v>3473</v>
      </c>
      <c r="K29" s="19">
        <f t="shared" si="2"/>
        <v>2.8731685928671293</v>
      </c>
    </row>
    <row r="30" spans="1:11" ht="18.75" customHeight="1">
      <c r="A30" s="14" t="s">
        <v>77</v>
      </c>
      <c r="B30" s="107">
        <f>B31+B32</f>
        <v>444</v>
      </c>
      <c r="C30" s="107">
        <f>C31+C32</f>
        <v>213</v>
      </c>
      <c r="D30" s="107"/>
      <c r="E30" s="107">
        <f>E31+E32</f>
        <v>2331</v>
      </c>
      <c r="F30" s="107">
        <f>F31+F32</f>
        <v>1557</v>
      </c>
      <c r="G30" s="107"/>
      <c r="H30" s="107">
        <f t="shared" si="5"/>
        <v>2775</v>
      </c>
      <c r="I30" s="107">
        <f t="shared" si="6"/>
        <v>1770</v>
      </c>
      <c r="J30" s="107">
        <f t="shared" si="1"/>
        <v>4545</v>
      </c>
      <c r="K30" s="104">
        <f t="shared" si="2"/>
        <v>3.760020516723612</v>
      </c>
    </row>
    <row r="31" spans="1:11" ht="12.75">
      <c r="A31" s="1" t="s">
        <v>78</v>
      </c>
      <c r="B31" s="4">
        <v>379</v>
      </c>
      <c r="C31" s="4">
        <v>172</v>
      </c>
      <c r="D31" s="87"/>
      <c r="E31" s="4">
        <v>1496</v>
      </c>
      <c r="F31" s="4">
        <v>1024</v>
      </c>
      <c r="G31" s="87"/>
      <c r="H31" s="4">
        <f>B31+E31</f>
        <v>1875</v>
      </c>
      <c r="I31" s="4">
        <f t="shared" si="6"/>
        <v>1196</v>
      </c>
      <c r="J31" s="4">
        <f t="shared" si="1"/>
        <v>3071</v>
      </c>
      <c r="K31" s="19">
        <f t="shared" si="2"/>
        <v>2.5405991214209487</v>
      </c>
    </row>
    <row r="32" spans="1:11" ht="12.75">
      <c r="A32" s="1" t="s">
        <v>79</v>
      </c>
      <c r="B32" s="4">
        <v>65</v>
      </c>
      <c r="C32" s="4">
        <v>41</v>
      </c>
      <c r="D32" s="87"/>
      <c r="E32" s="4">
        <v>835</v>
      </c>
      <c r="F32" s="4">
        <v>533</v>
      </c>
      <c r="G32" s="87"/>
      <c r="H32" s="4">
        <f t="shared" si="5"/>
        <v>900</v>
      </c>
      <c r="I32" s="4">
        <f t="shared" si="6"/>
        <v>574</v>
      </c>
      <c r="J32" s="4">
        <f t="shared" si="1"/>
        <v>1474</v>
      </c>
      <c r="K32" s="19">
        <f t="shared" si="2"/>
        <v>1.2194213953026631</v>
      </c>
    </row>
    <row r="33" spans="1:11" ht="18.75" customHeight="1">
      <c r="A33" s="14" t="s">
        <v>80</v>
      </c>
      <c r="B33" s="107">
        <f>B34+B35</f>
        <v>361</v>
      </c>
      <c r="C33" s="107">
        <f>C34+C35</f>
        <v>197</v>
      </c>
      <c r="D33" s="107"/>
      <c r="E33" s="107">
        <f>E34+E35</f>
        <v>2771</v>
      </c>
      <c r="F33" s="107">
        <f>F34+F35</f>
        <v>1947</v>
      </c>
      <c r="G33" s="107"/>
      <c r="H33" s="107">
        <f t="shared" si="5"/>
        <v>3132</v>
      </c>
      <c r="I33" s="107">
        <f t="shared" si="6"/>
        <v>2144</v>
      </c>
      <c r="J33" s="107">
        <f t="shared" si="1"/>
        <v>5276</v>
      </c>
      <c r="K33" s="104">
        <f t="shared" si="2"/>
        <v>4.3647674909205225</v>
      </c>
    </row>
    <row r="34" spans="1:11" ht="12.75">
      <c r="A34" s="1" t="s">
        <v>81</v>
      </c>
      <c r="B34" s="4">
        <v>195</v>
      </c>
      <c r="C34" s="4">
        <v>119</v>
      </c>
      <c r="D34" s="87"/>
      <c r="E34" s="4">
        <v>1297</v>
      </c>
      <c r="F34" s="4">
        <v>1130</v>
      </c>
      <c r="G34" s="87"/>
      <c r="H34" s="4">
        <f t="shared" si="5"/>
        <v>1492</v>
      </c>
      <c r="I34" s="4">
        <f t="shared" si="6"/>
        <v>1249</v>
      </c>
      <c r="J34" s="4">
        <f t="shared" si="1"/>
        <v>2741</v>
      </c>
      <c r="K34" s="19">
        <f t="shared" si="2"/>
        <v>2.267594331427815</v>
      </c>
    </row>
    <row r="35" spans="1:11" ht="12.75">
      <c r="A35" s="2" t="s">
        <v>82</v>
      </c>
      <c r="B35" s="60">
        <v>166</v>
      </c>
      <c r="C35" s="60">
        <v>78</v>
      </c>
      <c r="D35" s="89"/>
      <c r="E35" s="60">
        <v>1474</v>
      </c>
      <c r="F35" s="60">
        <v>817</v>
      </c>
      <c r="G35" s="89"/>
      <c r="H35" s="60">
        <f t="shared" si="5"/>
        <v>1640</v>
      </c>
      <c r="I35" s="60">
        <f t="shared" si="6"/>
        <v>895</v>
      </c>
      <c r="J35" s="60">
        <f t="shared" si="1"/>
        <v>2535</v>
      </c>
      <c r="K35" s="60">
        <f t="shared" si="2"/>
        <v>2.097173159492707</v>
      </c>
    </row>
    <row r="36" spans="1:15" ht="24" customHeight="1">
      <c r="A36" s="2"/>
      <c r="B36" s="19"/>
      <c r="C36" s="19"/>
      <c r="D36" s="19"/>
      <c r="E36" s="19"/>
      <c r="F36" s="19"/>
      <c r="G36" s="19"/>
      <c r="H36" s="19"/>
      <c r="I36" s="19"/>
      <c r="J36" s="19"/>
      <c r="K36" s="6"/>
      <c r="L36" s="6"/>
      <c r="M36" s="6"/>
      <c r="N36" s="6"/>
      <c r="O36" s="6"/>
    </row>
    <row r="37" spans="1:15" ht="37.5" customHeight="1">
      <c r="A37" s="256" t="s">
        <v>148</v>
      </c>
      <c r="B37" s="257"/>
      <c r="C37" s="257"/>
      <c r="D37" s="257"/>
      <c r="E37" s="257"/>
      <c r="F37" s="257"/>
      <c r="G37" s="257"/>
      <c r="H37" s="257"/>
      <c r="I37" s="257"/>
      <c r="J37" s="257"/>
      <c r="K37" s="251"/>
      <c r="L37" s="55"/>
      <c r="M37" s="55"/>
      <c r="N37" s="55"/>
      <c r="O37" s="55"/>
    </row>
    <row r="39" spans="1:10" ht="12.75">
      <c r="A39" s="6"/>
      <c r="B39" s="6"/>
      <c r="C39" s="6"/>
      <c r="D39" s="6"/>
      <c r="E39" s="6"/>
      <c r="F39" s="6"/>
      <c r="G39" s="6"/>
      <c r="H39" s="6"/>
      <c r="I39" s="6"/>
      <c r="J39" s="6"/>
    </row>
    <row r="40" spans="1:15" ht="12.75">
      <c r="A40" s="57"/>
      <c r="B40" s="55"/>
      <c r="C40" s="55"/>
      <c r="D40" s="55"/>
      <c r="E40" s="55"/>
      <c r="F40" s="55"/>
      <c r="G40" s="55"/>
      <c r="H40" s="55"/>
      <c r="I40" s="55"/>
      <c r="J40" s="55"/>
      <c r="K40" s="55"/>
      <c r="L40" s="55"/>
      <c r="M40" s="55"/>
      <c r="N40" s="55"/>
      <c r="O40" s="55"/>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L2" sqref="L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274" t="s">
        <v>195</v>
      </c>
      <c r="B1" s="257"/>
      <c r="C1" s="257"/>
      <c r="D1" s="257"/>
      <c r="E1" s="257"/>
      <c r="F1" s="257"/>
      <c r="G1" s="257"/>
      <c r="H1" s="257"/>
      <c r="I1" s="257"/>
      <c r="J1" s="257"/>
      <c r="K1" s="253"/>
      <c r="L1" s="251"/>
      <c r="M1" s="17"/>
      <c r="N1" s="17"/>
      <c r="O1" s="16"/>
    </row>
    <row r="2" spans="1:15" ht="12.75" customHeight="1">
      <c r="A2" s="23"/>
      <c r="B2" s="26"/>
      <c r="C2" s="26"/>
      <c r="D2" s="26"/>
      <c r="E2" s="26"/>
      <c r="F2" s="26"/>
      <c r="G2" s="26"/>
      <c r="H2" s="26"/>
      <c r="I2" s="26"/>
      <c r="J2" s="26"/>
      <c r="K2" s="17"/>
      <c r="L2" s="17"/>
      <c r="M2" s="17"/>
      <c r="N2" s="17"/>
      <c r="O2" s="16"/>
    </row>
    <row r="3" spans="1:15" ht="24.75" customHeight="1">
      <c r="A3" s="254" t="s">
        <v>196</v>
      </c>
      <c r="B3" s="254"/>
      <c r="C3" s="254"/>
      <c r="D3" s="254"/>
      <c r="E3" s="254"/>
      <c r="F3" s="254"/>
      <c r="G3" s="254"/>
      <c r="H3" s="254"/>
      <c r="I3" s="254"/>
      <c r="J3" s="254"/>
      <c r="K3" s="261"/>
      <c r="L3" s="17"/>
      <c r="M3" s="17"/>
      <c r="N3" s="17"/>
      <c r="O3" s="16"/>
    </row>
    <row r="4" spans="1:15" ht="18.75" customHeight="1">
      <c r="A4" s="15" t="s">
        <v>85</v>
      </c>
      <c r="B4" s="245" t="s">
        <v>8</v>
      </c>
      <c r="C4" s="245"/>
      <c r="D4" s="12"/>
      <c r="E4" s="245" t="s">
        <v>149</v>
      </c>
      <c r="F4" s="245"/>
      <c r="G4" s="12"/>
      <c r="H4" s="81" t="s">
        <v>7</v>
      </c>
      <c r="I4" s="81"/>
      <c r="J4" s="81"/>
      <c r="K4" s="81"/>
      <c r="L4" s="15"/>
      <c r="M4" s="12"/>
      <c r="N4" s="12"/>
      <c r="O4" s="12"/>
    </row>
    <row r="5" spans="1:15" ht="24.75" customHeight="1">
      <c r="A5" s="5" t="s">
        <v>98</v>
      </c>
      <c r="B5" s="10" t="s">
        <v>54</v>
      </c>
      <c r="C5" s="10" t="s">
        <v>55</v>
      </c>
      <c r="D5" s="10"/>
      <c r="E5" s="10" t="s">
        <v>54</v>
      </c>
      <c r="F5" s="10" t="s">
        <v>55</v>
      </c>
      <c r="G5" s="10"/>
      <c r="H5" s="10" t="s">
        <v>54</v>
      </c>
      <c r="I5" s="10" t="s">
        <v>55</v>
      </c>
      <c r="J5" s="46" t="s">
        <v>39</v>
      </c>
      <c r="K5" s="46" t="s">
        <v>83</v>
      </c>
      <c r="L5" s="54"/>
      <c r="M5" s="54"/>
      <c r="N5" s="53"/>
      <c r="O5" s="20"/>
    </row>
    <row r="6" spans="1:15" ht="18.75" customHeight="1">
      <c r="A6" s="103" t="s">
        <v>25</v>
      </c>
      <c r="B6" s="104">
        <f>B8+B9+B15+B20+B23+B26+B30+B33</f>
        <v>7402</v>
      </c>
      <c r="C6" s="104">
        <f>C8+C9+C15+C20+C23+C26+C30+C33</f>
        <v>3809</v>
      </c>
      <c r="D6" s="104"/>
      <c r="E6" s="104">
        <f>E8+E9+E15+E20+E23+E26+E30+E33</f>
        <v>41650</v>
      </c>
      <c r="F6" s="104">
        <f>F8+F9+F15+F20+F23+F26+F30+F33</f>
        <v>29215</v>
      </c>
      <c r="G6" s="104"/>
      <c r="H6" s="104">
        <f>H8+H9+H15+H20+H23+H26+H30+H33</f>
        <v>49052</v>
      </c>
      <c r="I6" s="104">
        <f>I8+I9+I15+I20+I23+I26+I30+I33</f>
        <v>33024</v>
      </c>
      <c r="J6" s="104">
        <f>J8+J9+J15+J20+J23+J26+J30+J33</f>
        <v>82076</v>
      </c>
      <c r="K6" s="104">
        <f>K8+K9+K15+K20+K23+K26+K30+K33</f>
        <v>100.00000000000001</v>
      </c>
      <c r="L6" s="54"/>
      <c r="M6" s="54"/>
      <c r="N6" s="53"/>
      <c r="O6" s="20"/>
    </row>
    <row r="7" spans="1:15" ht="18.75" customHeight="1">
      <c r="A7" s="58" t="s">
        <v>24</v>
      </c>
      <c r="B7" s="104">
        <f>B8</f>
        <v>1973</v>
      </c>
      <c r="C7" s="104">
        <f>C8</f>
        <v>835</v>
      </c>
      <c r="D7" s="100"/>
      <c r="E7" s="104">
        <f>E8</f>
        <v>9294</v>
      </c>
      <c r="F7" s="104">
        <f>F8</f>
        <v>6287</v>
      </c>
      <c r="G7" s="104"/>
      <c r="H7" s="104">
        <f aca="true" t="shared" si="0" ref="H7:I10">B7+E7</f>
        <v>11267</v>
      </c>
      <c r="I7" s="104">
        <f t="shared" si="0"/>
        <v>7122</v>
      </c>
      <c r="J7" s="104">
        <f aca="true" t="shared" si="1" ref="J7:J35">H7+I7</f>
        <v>18389</v>
      </c>
      <c r="K7" s="104">
        <f aca="true" t="shared" si="2" ref="K7:K35">(J7/J$6)*100</f>
        <v>22.40484429065744</v>
      </c>
      <c r="L7" s="1"/>
      <c r="M7" s="4"/>
      <c r="N7" s="1"/>
      <c r="O7" s="1"/>
    </row>
    <row r="8" spans="1:15" ht="12.75">
      <c r="A8" s="1" t="s">
        <v>56</v>
      </c>
      <c r="B8" s="4">
        <v>1973</v>
      </c>
      <c r="C8" s="4">
        <v>835</v>
      </c>
      <c r="D8" s="87"/>
      <c r="E8" s="4">
        <v>9294</v>
      </c>
      <c r="F8" s="4">
        <v>6287</v>
      </c>
      <c r="G8" s="4"/>
      <c r="H8" s="4">
        <f t="shared" si="0"/>
        <v>11267</v>
      </c>
      <c r="I8" s="4">
        <f t="shared" si="0"/>
        <v>7122</v>
      </c>
      <c r="J8" s="4">
        <f t="shared" si="1"/>
        <v>18389</v>
      </c>
      <c r="K8" s="19">
        <f t="shared" si="2"/>
        <v>22.40484429065744</v>
      </c>
      <c r="L8" s="1"/>
      <c r="M8" s="1"/>
      <c r="N8" s="1"/>
      <c r="O8" s="1"/>
    </row>
    <row r="9" spans="1:15" ht="18.75" customHeight="1">
      <c r="A9" s="14" t="s">
        <v>57</v>
      </c>
      <c r="B9" s="107">
        <f>B10+B11+B12+B13+B14</f>
        <v>1353</v>
      </c>
      <c r="C9" s="107">
        <f>C10+C11+C12+C13+C14</f>
        <v>860</v>
      </c>
      <c r="D9" s="107"/>
      <c r="E9" s="107">
        <f>E10+E11+E12+E13+E14</f>
        <v>7317</v>
      </c>
      <c r="F9" s="107">
        <f>F10+F11+F12+F13+F14</f>
        <v>5204</v>
      </c>
      <c r="G9" s="107"/>
      <c r="H9" s="107">
        <f t="shared" si="0"/>
        <v>8670</v>
      </c>
      <c r="I9" s="107">
        <f t="shared" si="0"/>
        <v>6064</v>
      </c>
      <c r="J9" s="107">
        <f t="shared" si="1"/>
        <v>14734</v>
      </c>
      <c r="K9" s="104">
        <f t="shared" si="2"/>
        <v>17.951654564062576</v>
      </c>
      <c r="L9" s="1"/>
      <c r="M9" s="1"/>
      <c r="N9" s="1"/>
      <c r="O9" s="1"/>
    </row>
    <row r="10" spans="1:15" ht="12.75">
      <c r="A10" s="11" t="s">
        <v>58</v>
      </c>
      <c r="B10" s="4">
        <v>221</v>
      </c>
      <c r="C10" s="4">
        <v>153</v>
      </c>
      <c r="D10" s="87"/>
      <c r="E10" s="4">
        <v>1410</v>
      </c>
      <c r="F10" s="4">
        <v>982</v>
      </c>
      <c r="G10" s="4"/>
      <c r="H10" s="4">
        <f t="shared" si="0"/>
        <v>1631</v>
      </c>
      <c r="I10" s="4">
        <f t="shared" si="0"/>
        <v>1135</v>
      </c>
      <c r="J10" s="4">
        <f t="shared" si="1"/>
        <v>2766</v>
      </c>
      <c r="K10" s="19">
        <f t="shared" si="2"/>
        <v>3.370047273258931</v>
      </c>
      <c r="L10" s="1"/>
      <c r="M10" s="1"/>
      <c r="N10" s="1"/>
      <c r="O10" s="1"/>
    </row>
    <row r="11" spans="1:15" ht="12.75">
      <c r="A11" s="3" t="s">
        <v>59</v>
      </c>
      <c r="B11" s="4">
        <v>298</v>
      </c>
      <c r="C11" s="4">
        <v>194</v>
      </c>
      <c r="D11" s="87"/>
      <c r="E11" s="4">
        <v>1179</v>
      </c>
      <c r="F11" s="4">
        <v>803</v>
      </c>
      <c r="G11" s="4"/>
      <c r="H11" s="4">
        <f aca="true" t="shared" si="3" ref="H11:I14">B11+E11</f>
        <v>1477</v>
      </c>
      <c r="I11" s="4">
        <f t="shared" si="3"/>
        <v>997</v>
      </c>
      <c r="J11" s="4">
        <f t="shared" si="1"/>
        <v>2474</v>
      </c>
      <c r="K11" s="19">
        <f t="shared" si="2"/>
        <v>3.014279448316195</v>
      </c>
      <c r="L11" s="1"/>
      <c r="M11" s="1"/>
      <c r="N11" s="1"/>
      <c r="O11" s="1"/>
    </row>
    <row r="12" spans="1:15" ht="12.75">
      <c r="A12" s="3" t="s">
        <v>60</v>
      </c>
      <c r="B12" s="4">
        <v>382</v>
      </c>
      <c r="C12" s="4">
        <v>237</v>
      </c>
      <c r="D12" s="87"/>
      <c r="E12" s="4">
        <v>2118</v>
      </c>
      <c r="F12" s="4">
        <v>1689</v>
      </c>
      <c r="G12" s="4"/>
      <c r="H12" s="4">
        <f t="shared" si="3"/>
        <v>2500</v>
      </c>
      <c r="I12" s="4">
        <f t="shared" si="3"/>
        <v>1926</v>
      </c>
      <c r="J12" s="4">
        <f t="shared" si="1"/>
        <v>4426</v>
      </c>
      <c r="K12" s="19">
        <f t="shared" si="2"/>
        <v>5.392562990399142</v>
      </c>
      <c r="L12" s="1"/>
      <c r="M12" s="4"/>
      <c r="N12" s="1"/>
      <c r="O12" s="1"/>
    </row>
    <row r="13" spans="1:15" ht="12.75">
      <c r="A13" s="3" t="s">
        <v>147</v>
      </c>
      <c r="B13" s="4">
        <v>175</v>
      </c>
      <c r="C13" s="4">
        <v>128</v>
      </c>
      <c r="D13" s="87"/>
      <c r="E13" s="4">
        <v>1242</v>
      </c>
      <c r="F13" s="4">
        <v>884</v>
      </c>
      <c r="G13" s="4"/>
      <c r="H13" s="4">
        <f t="shared" si="3"/>
        <v>1417</v>
      </c>
      <c r="I13" s="4">
        <f t="shared" si="3"/>
        <v>1012</v>
      </c>
      <c r="J13" s="4">
        <f t="shared" si="1"/>
        <v>2429</v>
      </c>
      <c r="K13" s="19">
        <f t="shared" si="2"/>
        <v>2.9594522150202254</v>
      </c>
      <c r="L13" s="1"/>
      <c r="M13" s="1"/>
      <c r="N13" s="1"/>
      <c r="O13" s="1"/>
    </row>
    <row r="14" spans="1:15" ht="12.75">
      <c r="A14" s="3" t="s">
        <v>61</v>
      </c>
      <c r="B14" s="4">
        <v>277</v>
      </c>
      <c r="C14" s="4">
        <v>148</v>
      </c>
      <c r="D14" s="87"/>
      <c r="E14" s="4">
        <v>1368</v>
      </c>
      <c r="F14" s="4">
        <v>846</v>
      </c>
      <c r="G14" s="4"/>
      <c r="H14" s="4">
        <f t="shared" si="3"/>
        <v>1645</v>
      </c>
      <c r="I14" s="4">
        <f t="shared" si="3"/>
        <v>994</v>
      </c>
      <c r="J14" s="4">
        <f t="shared" si="1"/>
        <v>2639</v>
      </c>
      <c r="K14" s="19">
        <f t="shared" si="2"/>
        <v>3.215312637068083</v>
      </c>
      <c r="L14" s="1"/>
      <c r="M14" s="1"/>
      <c r="N14" s="1"/>
      <c r="O14" s="1"/>
    </row>
    <row r="15" spans="1:11" ht="18.75" customHeight="1">
      <c r="A15" s="84" t="s">
        <v>62</v>
      </c>
      <c r="B15" s="107">
        <f>B16+B17+B18+B19</f>
        <v>584</v>
      </c>
      <c r="C15" s="107">
        <f>C16+C17+C18+C19</f>
        <v>333</v>
      </c>
      <c r="D15" s="107"/>
      <c r="E15" s="107">
        <f>E16+E17+E18+E19</f>
        <v>4099</v>
      </c>
      <c r="F15" s="107">
        <f>F16+F17+F18+F19</f>
        <v>2712</v>
      </c>
      <c r="G15" s="107"/>
      <c r="H15" s="107">
        <f>B15+E15</f>
        <v>4683</v>
      </c>
      <c r="I15" s="107">
        <f>C15+F15</f>
        <v>3045</v>
      </c>
      <c r="J15" s="107">
        <f t="shared" si="1"/>
        <v>7728</v>
      </c>
      <c r="K15" s="104">
        <f t="shared" si="2"/>
        <v>9.415663531361178</v>
      </c>
    </row>
    <row r="16" spans="1:11" ht="12.75">
      <c r="A16" s="3" t="s">
        <v>63</v>
      </c>
      <c r="B16" s="4">
        <v>245</v>
      </c>
      <c r="C16" s="4">
        <v>132</v>
      </c>
      <c r="D16" s="87"/>
      <c r="E16" s="4">
        <v>2021</v>
      </c>
      <c r="F16" s="4">
        <v>1263</v>
      </c>
      <c r="G16" s="4"/>
      <c r="H16" s="4">
        <f>B16+E16</f>
        <v>2266</v>
      </c>
      <c r="I16" s="4">
        <f>C16+F16</f>
        <v>1395</v>
      </c>
      <c r="J16" s="4">
        <f t="shared" si="1"/>
        <v>3661</v>
      </c>
      <c r="K16" s="19">
        <f t="shared" si="2"/>
        <v>4.46050002436766</v>
      </c>
    </row>
    <row r="17" spans="1:11" ht="12.75">
      <c r="A17" s="3" t="s">
        <v>64</v>
      </c>
      <c r="B17" s="4">
        <v>146</v>
      </c>
      <c r="C17" s="4">
        <v>88</v>
      </c>
      <c r="D17" s="87"/>
      <c r="E17" s="4">
        <v>697</v>
      </c>
      <c r="F17" s="4">
        <v>499</v>
      </c>
      <c r="G17" s="4"/>
      <c r="H17" s="4">
        <f aca="true" t="shared" si="4" ref="H17:I19">B17+E17</f>
        <v>843</v>
      </c>
      <c r="I17" s="4">
        <f t="shared" si="4"/>
        <v>587</v>
      </c>
      <c r="J17" s="4">
        <f t="shared" si="1"/>
        <v>1430</v>
      </c>
      <c r="K17" s="19">
        <f t="shared" si="2"/>
        <v>1.7422876358497004</v>
      </c>
    </row>
    <row r="18" spans="1:11" ht="12.75">
      <c r="A18" s="3" t="s">
        <v>65</v>
      </c>
      <c r="B18" s="4">
        <v>174</v>
      </c>
      <c r="C18" s="4">
        <v>97</v>
      </c>
      <c r="D18" s="87"/>
      <c r="E18" s="4">
        <v>1064</v>
      </c>
      <c r="F18" s="4">
        <v>733</v>
      </c>
      <c r="G18" s="4"/>
      <c r="H18" s="4">
        <f t="shared" si="4"/>
        <v>1238</v>
      </c>
      <c r="I18" s="4">
        <f t="shared" si="4"/>
        <v>830</v>
      </c>
      <c r="J18" s="4">
        <f t="shared" si="1"/>
        <v>2068</v>
      </c>
      <c r="K18" s="19">
        <f t="shared" si="2"/>
        <v>2.5196159656903356</v>
      </c>
    </row>
    <row r="19" spans="1:11" ht="12.75">
      <c r="A19" s="3" t="s">
        <v>66</v>
      </c>
      <c r="B19" s="4">
        <v>19</v>
      </c>
      <c r="C19" s="4">
        <v>16</v>
      </c>
      <c r="D19" s="87"/>
      <c r="E19" s="4">
        <v>317</v>
      </c>
      <c r="F19" s="4">
        <v>217</v>
      </c>
      <c r="G19" s="4"/>
      <c r="H19" s="4">
        <f t="shared" si="4"/>
        <v>336</v>
      </c>
      <c r="I19" s="4">
        <f t="shared" si="4"/>
        <v>233</v>
      </c>
      <c r="J19" s="4">
        <f t="shared" si="1"/>
        <v>569</v>
      </c>
      <c r="K19" s="19">
        <f t="shared" si="2"/>
        <v>0.6932599054534822</v>
      </c>
    </row>
    <row r="20" spans="1:11" ht="18.75" customHeight="1">
      <c r="A20" s="84" t="s">
        <v>67</v>
      </c>
      <c r="B20" s="107">
        <f>B21+B22</f>
        <v>1277</v>
      </c>
      <c r="C20" s="107">
        <f>C21+C22</f>
        <v>605</v>
      </c>
      <c r="D20" s="108"/>
      <c r="E20" s="107">
        <f>E21+E22</f>
        <v>5996</v>
      </c>
      <c r="F20" s="107">
        <f>F21+F22</f>
        <v>4213</v>
      </c>
      <c r="G20" s="107"/>
      <c r="H20" s="107">
        <f aca="true" t="shared" si="5" ref="H20:H35">B20+E20</f>
        <v>7273</v>
      </c>
      <c r="I20" s="107">
        <f aca="true" t="shared" si="6" ref="I20:I35">C20+F20</f>
        <v>4818</v>
      </c>
      <c r="J20" s="107">
        <f t="shared" si="1"/>
        <v>12091</v>
      </c>
      <c r="K20" s="104">
        <f t="shared" si="2"/>
        <v>14.731468395145964</v>
      </c>
    </row>
    <row r="21" spans="1:11" ht="12.75">
      <c r="A21" s="3" t="s">
        <v>68</v>
      </c>
      <c r="B21" s="4">
        <v>82</v>
      </c>
      <c r="C21" s="4">
        <v>50</v>
      </c>
      <c r="D21" s="87"/>
      <c r="E21" s="4">
        <v>598</v>
      </c>
      <c r="F21" s="4">
        <v>461</v>
      </c>
      <c r="G21" s="4"/>
      <c r="H21" s="4">
        <f t="shared" si="5"/>
        <v>680</v>
      </c>
      <c r="I21" s="4">
        <f t="shared" si="6"/>
        <v>511</v>
      </c>
      <c r="J21" s="4">
        <f t="shared" si="1"/>
        <v>1191</v>
      </c>
      <c r="K21" s="19">
        <f t="shared" si="2"/>
        <v>1.4510941078999953</v>
      </c>
    </row>
    <row r="22" spans="1:11" ht="12.75">
      <c r="A22" s="21" t="s">
        <v>69</v>
      </c>
      <c r="B22" s="4">
        <v>1195</v>
      </c>
      <c r="C22" s="4">
        <v>555</v>
      </c>
      <c r="D22" s="87"/>
      <c r="E22" s="4">
        <v>5398</v>
      </c>
      <c r="F22" s="4">
        <v>3752</v>
      </c>
      <c r="G22" s="4"/>
      <c r="H22" s="4">
        <f t="shared" si="5"/>
        <v>6593</v>
      </c>
      <c r="I22" s="4">
        <f t="shared" si="6"/>
        <v>4307</v>
      </c>
      <c r="J22" s="4">
        <f t="shared" si="1"/>
        <v>10900</v>
      </c>
      <c r="K22" s="19">
        <f t="shared" si="2"/>
        <v>13.280374287245966</v>
      </c>
    </row>
    <row r="23" spans="1:11" ht="15" customHeight="1">
      <c r="A23" s="84" t="s">
        <v>70</v>
      </c>
      <c r="B23" s="107">
        <f>B24+B25</f>
        <v>1297</v>
      </c>
      <c r="C23" s="107">
        <f>C24+C25</f>
        <v>645</v>
      </c>
      <c r="D23" s="108"/>
      <c r="E23" s="107">
        <f>E24+E25</f>
        <v>7744</v>
      </c>
      <c r="F23" s="107">
        <f>F24+F25</f>
        <v>5676</v>
      </c>
      <c r="G23" s="4"/>
      <c r="H23" s="107">
        <f t="shared" si="5"/>
        <v>9041</v>
      </c>
      <c r="I23" s="107">
        <f t="shared" si="6"/>
        <v>6321</v>
      </c>
      <c r="J23" s="107">
        <f t="shared" si="1"/>
        <v>15362</v>
      </c>
      <c r="K23" s="104">
        <f t="shared" si="2"/>
        <v>18.716799064281886</v>
      </c>
    </row>
    <row r="24" spans="1:11" ht="12.75">
      <c r="A24" s="3" t="s">
        <v>71</v>
      </c>
      <c r="B24" s="4">
        <v>153</v>
      </c>
      <c r="C24" s="4">
        <v>68</v>
      </c>
      <c r="D24" s="87"/>
      <c r="E24" s="4">
        <v>1089</v>
      </c>
      <c r="F24" s="4">
        <v>844</v>
      </c>
      <c r="G24" s="4"/>
      <c r="H24" s="4">
        <f t="shared" si="5"/>
        <v>1242</v>
      </c>
      <c r="I24" s="4">
        <f t="shared" si="6"/>
        <v>912</v>
      </c>
      <c r="J24" s="4">
        <f t="shared" si="1"/>
        <v>2154</v>
      </c>
      <c r="K24" s="19">
        <f t="shared" si="2"/>
        <v>2.6243969004337444</v>
      </c>
    </row>
    <row r="25" spans="1:11" ht="12.75">
      <c r="A25" s="3" t="s">
        <v>72</v>
      </c>
      <c r="B25" s="4">
        <v>1144</v>
      </c>
      <c r="C25" s="4">
        <v>577</v>
      </c>
      <c r="D25" s="87"/>
      <c r="E25" s="4">
        <v>6655</v>
      </c>
      <c r="F25" s="4">
        <v>4832</v>
      </c>
      <c r="G25" s="4"/>
      <c r="H25" s="4">
        <f t="shared" si="5"/>
        <v>7799</v>
      </c>
      <c r="I25" s="4">
        <f t="shared" si="6"/>
        <v>5409</v>
      </c>
      <c r="J25" s="4">
        <f t="shared" si="1"/>
        <v>13208</v>
      </c>
      <c r="K25" s="19">
        <f t="shared" si="2"/>
        <v>16.092402163848142</v>
      </c>
    </row>
    <row r="26" spans="1:11" ht="18.75" customHeight="1">
      <c r="A26" s="84" t="s">
        <v>73</v>
      </c>
      <c r="B26" s="107">
        <f>B27+B28+B29</f>
        <v>513</v>
      </c>
      <c r="C26" s="107">
        <f>C27+C28+C29</f>
        <v>288</v>
      </c>
      <c r="D26" s="108"/>
      <c r="E26" s="107">
        <f>E27+E28+E29</f>
        <v>3501</v>
      </c>
      <c r="F26" s="107">
        <f>F27+F28+F29</f>
        <v>2338</v>
      </c>
      <c r="G26" s="107"/>
      <c r="H26" s="107">
        <f t="shared" si="5"/>
        <v>4014</v>
      </c>
      <c r="I26" s="107">
        <f t="shared" si="6"/>
        <v>2626</v>
      </c>
      <c r="J26" s="107">
        <f t="shared" si="1"/>
        <v>6640</v>
      </c>
      <c r="K26" s="104">
        <f t="shared" si="2"/>
        <v>8.090062868560846</v>
      </c>
    </row>
    <row r="27" spans="1:11" ht="12.75">
      <c r="A27" s="3" t="s">
        <v>74</v>
      </c>
      <c r="B27" s="4">
        <v>120</v>
      </c>
      <c r="C27" s="4">
        <v>74</v>
      </c>
      <c r="D27" s="87"/>
      <c r="E27" s="4">
        <v>978</v>
      </c>
      <c r="F27" s="4">
        <v>706</v>
      </c>
      <c r="G27" s="4"/>
      <c r="H27" s="4">
        <f t="shared" si="5"/>
        <v>1098</v>
      </c>
      <c r="I27" s="4">
        <f t="shared" si="6"/>
        <v>780</v>
      </c>
      <c r="J27" s="4">
        <f t="shared" si="1"/>
        <v>1878</v>
      </c>
      <c r="K27" s="19">
        <f t="shared" si="2"/>
        <v>2.2881232028851306</v>
      </c>
    </row>
    <row r="28" spans="1:11" ht="12.75">
      <c r="A28" s="1" t="s">
        <v>75</v>
      </c>
      <c r="B28" s="4">
        <v>175</v>
      </c>
      <c r="C28" s="4">
        <v>117</v>
      </c>
      <c r="D28" s="87"/>
      <c r="E28" s="4">
        <v>1276</v>
      </c>
      <c r="F28" s="4">
        <v>855</v>
      </c>
      <c r="G28" s="4"/>
      <c r="H28" s="4">
        <f t="shared" si="5"/>
        <v>1451</v>
      </c>
      <c r="I28" s="4">
        <f t="shared" si="6"/>
        <v>972</v>
      </c>
      <c r="J28" s="4">
        <f t="shared" si="1"/>
        <v>2423</v>
      </c>
      <c r="K28" s="19">
        <f t="shared" si="2"/>
        <v>2.9521419172474292</v>
      </c>
    </row>
    <row r="29" spans="1:11" ht="12.75">
      <c r="A29" s="1" t="s">
        <v>76</v>
      </c>
      <c r="B29" s="4">
        <v>218</v>
      </c>
      <c r="C29" s="4">
        <v>97</v>
      </c>
      <c r="D29" s="87"/>
      <c r="E29" s="4">
        <v>1247</v>
      </c>
      <c r="F29" s="4">
        <v>777</v>
      </c>
      <c r="G29" s="4"/>
      <c r="H29" s="4">
        <f t="shared" si="5"/>
        <v>1465</v>
      </c>
      <c r="I29" s="4">
        <f t="shared" si="6"/>
        <v>874</v>
      </c>
      <c r="J29" s="4">
        <f t="shared" si="1"/>
        <v>2339</v>
      </c>
      <c r="K29" s="19">
        <f t="shared" si="2"/>
        <v>2.849797748428286</v>
      </c>
    </row>
    <row r="30" spans="1:11" ht="18.75" customHeight="1">
      <c r="A30" s="14" t="s">
        <v>77</v>
      </c>
      <c r="B30" s="107">
        <f>B31+B32</f>
        <v>232</v>
      </c>
      <c r="C30" s="107">
        <f>C31+C32</f>
        <v>130</v>
      </c>
      <c r="D30" s="108"/>
      <c r="E30" s="107">
        <f>E31+E32</f>
        <v>1661</v>
      </c>
      <c r="F30" s="107">
        <f>F31+F32</f>
        <v>1204</v>
      </c>
      <c r="G30" s="107"/>
      <c r="H30" s="107">
        <f t="shared" si="5"/>
        <v>1893</v>
      </c>
      <c r="I30" s="107">
        <f t="shared" si="6"/>
        <v>1334</v>
      </c>
      <c r="J30" s="107">
        <f t="shared" si="1"/>
        <v>3227</v>
      </c>
      <c r="K30" s="104">
        <f t="shared" si="2"/>
        <v>3.9317218188020857</v>
      </c>
    </row>
    <row r="31" spans="1:11" ht="12.75">
      <c r="A31" s="1" t="s">
        <v>78</v>
      </c>
      <c r="B31" s="4">
        <v>192</v>
      </c>
      <c r="C31" s="4">
        <v>106</v>
      </c>
      <c r="D31" s="87"/>
      <c r="E31" s="4">
        <v>1039</v>
      </c>
      <c r="F31" s="4">
        <v>795</v>
      </c>
      <c r="G31" s="4"/>
      <c r="H31" s="4">
        <f t="shared" si="5"/>
        <v>1231</v>
      </c>
      <c r="I31" s="4">
        <f t="shared" si="6"/>
        <v>901</v>
      </c>
      <c r="J31" s="4">
        <f t="shared" si="1"/>
        <v>2132</v>
      </c>
      <c r="K31" s="19">
        <f t="shared" si="2"/>
        <v>2.597592475266826</v>
      </c>
    </row>
    <row r="32" spans="1:11" ht="12.75">
      <c r="A32" s="1" t="s">
        <v>79</v>
      </c>
      <c r="B32" s="4">
        <v>40</v>
      </c>
      <c r="C32" s="4">
        <v>24</v>
      </c>
      <c r="D32" s="87"/>
      <c r="E32" s="4">
        <v>622</v>
      </c>
      <c r="F32" s="4">
        <v>409</v>
      </c>
      <c r="G32" s="4"/>
      <c r="H32" s="4">
        <f t="shared" si="5"/>
        <v>662</v>
      </c>
      <c r="I32" s="4">
        <f t="shared" si="6"/>
        <v>433</v>
      </c>
      <c r="J32" s="4">
        <f t="shared" si="1"/>
        <v>1095</v>
      </c>
      <c r="K32" s="19">
        <f t="shared" si="2"/>
        <v>1.33412934353526</v>
      </c>
    </row>
    <row r="33" spans="1:11" ht="18.75" customHeight="1">
      <c r="A33" s="14" t="s">
        <v>80</v>
      </c>
      <c r="B33" s="107">
        <f>B34+B35</f>
        <v>173</v>
      </c>
      <c r="C33" s="107">
        <f>C34+C35</f>
        <v>113</v>
      </c>
      <c r="D33" s="108"/>
      <c r="E33" s="107">
        <f>E34+E35</f>
        <v>2038</v>
      </c>
      <c r="F33" s="107">
        <f>F34+F35</f>
        <v>1581</v>
      </c>
      <c r="G33" s="107"/>
      <c r="H33" s="107">
        <f t="shared" si="5"/>
        <v>2211</v>
      </c>
      <c r="I33" s="107">
        <f t="shared" si="6"/>
        <v>1694</v>
      </c>
      <c r="J33" s="107">
        <f t="shared" si="1"/>
        <v>3905</v>
      </c>
      <c r="K33" s="104">
        <f t="shared" si="2"/>
        <v>4.757785467128028</v>
      </c>
    </row>
    <row r="34" spans="1:11" ht="12.75">
      <c r="A34" s="1" t="s">
        <v>81</v>
      </c>
      <c r="B34" s="4">
        <v>90</v>
      </c>
      <c r="C34" s="4">
        <v>73</v>
      </c>
      <c r="D34" s="87"/>
      <c r="E34" s="4">
        <v>1011</v>
      </c>
      <c r="F34" s="4">
        <v>926</v>
      </c>
      <c r="G34" s="4"/>
      <c r="H34" s="4">
        <f t="shared" si="5"/>
        <v>1101</v>
      </c>
      <c r="I34" s="4">
        <f t="shared" si="6"/>
        <v>999</v>
      </c>
      <c r="J34" s="4">
        <f t="shared" si="1"/>
        <v>2100</v>
      </c>
      <c r="K34" s="19">
        <f t="shared" si="2"/>
        <v>2.558604220478581</v>
      </c>
    </row>
    <row r="35" spans="1:11" ht="12.75">
      <c r="A35" s="2" t="s">
        <v>82</v>
      </c>
      <c r="B35" s="60">
        <v>83</v>
      </c>
      <c r="C35" s="60">
        <v>40</v>
      </c>
      <c r="D35" s="89"/>
      <c r="E35" s="60">
        <v>1027</v>
      </c>
      <c r="F35" s="60">
        <v>655</v>
      </c>
      <c r="G35" s="60"/>
      <c r="H35" s="60">
        <f t="shared" si="5"/>
        <v>1110</v>
      </c>
      <c r="I35" s="60">
        <f t="shared" si="6"/>
        <v>695</v>
      </c>
      <c r="J35" s="60">
        <f t="shared" si="1"/>
        <v>1805</v>
      </c>
      <c r="K35" s="60">
        <f t="shared" si="2"/>
        <v>2.199181246649447</v>
      </c>
    </row>
    <row r="36" spans="1:15" ht="24" customHeight="1">
      <c r="A36" s="90"/>
      <c r="B36" s="19"/>
      <c r="C36" s="19"/>
      <c r="D36" s="19"/>
      <c r="E36" s="19"/>
      <c r="F36" s="19"/>
      <c r="G36" s="19"/>
      <c r="H36" s="19"/>
      <c r="I36" s="19"/>
      <c r="J36" s="19"/>
      <c r="K36" s="6"/>
      <c r="L36" s="6"/>
      <c r="M36" s="6"/>
      <c r="N36" s="6"/>
      <c r="O36" s="6"/>
    </row>
    <row r="37" spans="1:15" ht="37.5" customHeight="1">
      <c r="A37" s="256" t="s">
        <v>150</v>
      </c>
      <c r="B37" s="257"/>
      <c r="C37" s="257"/>
      <c r="D37" s="257"/>
      <c r="E37" s="257"/>
      <c r="F37" s="257"/>
      <c r="G37" s="257"/>
      <c r="H37" s="257"/>
      <c r="I37" s="257"/>
      <c r="J37" s="257"/>
      <c r="K37" s="251"/>
      <c r="L37" s="251"/>
      <c r="M37" s="55"/>
      <c r="N37" s="55"/>
      <c r="O37" s="55"/>
    </row>
  </sheetData>
  <sheetProtection/>
  <mergeCells count="5">
    <mergeCell ref="A37:L37"/>
    <mergeCell ref="A1:L1"/>
    <mergeCell ref="B4:C4"/>
    <mergeCell ref="E4:F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K37"/>
  <sheetViews>
    <sheetView zoomScalePageLayoutView="0" workbookViewId="0" topLeftCell="A1">
      <selection activeCell="K2" sqref="K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274" t="s">
        <v>197</v>
      </c>
      <c r="B1" s="257"/>
      <c r="C1" s="257"/>
      <c r="D1" s="257"/>
      <c r="E1" s="257"/>
      <c r="F1" s="257"/>
      <c r="G1" s="257"/>
      <c r="H1" s="257"/>
      <c r="I1" s="257"/>
      <c r="J1" s="257"/>
      <c r="K1" s="253"/>
    </row>
    <row r="2" spans="1:10" ht="7.5" customHeight="1">
      <c r="A2" s="23"/>
      <c r="B2" s="26"/>
      <c r="C2" s="26"/>
      <c r="D2" s="26"/>
      <c r="E2" s="26"/>
      <c r="F2" s="26"/>
      <c r="G2" s="26"/>
      <c r="H2" s="26"/>
      <c r="I2" s="26"/>
      <c r="J2" s="26"/>
    </row>
    <row r="3" spans="1:11" ht="24.75" customHeight="1">
      <c r="A3" s="254" t="s">
        <v>198</v>
      </c>
      <c r="B3" s="254"/>
      <c r="C3" s="254"/>
      <c r="D3" s="254"/>
      <c r="E3" s="254"/>
      <c r="F3" s="254"/>
      <c r="G3" s="254"/>
      <c r="H3" s="254"/>
      <c r="I3" s="254"/>
      <c r="J3" s="254"/>
      <c r="K3" s="261"/>
    </row>
    <row r="4" spans="1:11" ht="16.5" customHeight="1">
      <c r="A4" s="15" t="s">
        <v>85</v>
      </c>
      <c r="B4" s="245" t="s">
        <v>8</v>
      </c>
      <c r="C4" s="245"/>
      <c r="D4" s="12"/>
      <c r="E4" s="245" t="s">
        <v>149</v>
      </c>
      <c r="F4" s="245"/>
      <c r="G4" s="12"/>
      <c r="H4" s="245" t="s">
        <v>7</v>
      </c>
      <c r="I4" s="245"/>
      <c r="J4" s="245"/>
      <c r="K4" s="183"/>
    </row>
    <row r="5" spans="1:11" ht="25.5" customHeight="1">
      <c r="A5" s="5" t="s">
        <v>98</v>
      </c>
      <c r="B5" s="10" t="s">
        <v>54</v>
      </c>
      <c r="C5" s="10" t="s">
        <v>55</v>
      </c>
      <c r="D5" s="10"/>
      <c r="E5" s="10" t="s">
        <v>54</v>
      </c>
      <c r="F5" s="10" t="s">
        <v>55</v>
      </c>
      <c r="G5" s="10"/>
      <c r="H5" s="10" t="s">
        <v>54</v>
      </c>
      <c r="I5" s="10" t="s">
        <v>55</v>
      </c>
      <c r="J5" s="46" t="s">
        <v>39</v>
      </c>
      <c r="K5" s="184" t="s">
        <v>83</v>
      </c>
    </row>
    <row r="6" spans="1:11" ht="18.75" customHeight="1">
      <c r="A6" s="103" t="s">
        <v>25</v>
      </c>
      <c r="B6" s="104">
        <f>B8+B9+B15+B20+B23+B26+B30+B33</f>
        <v>10470</v>
      </c>
      <c r="C6" s="104">
        <f>C8+C9+C15+C20+C23+C26+C30+C33</f>
        <v>3758</v>
      </c>
      <c r="D6" s="104"/>
      <c r="E6" s="104">
        <f>E8+E9+E15+E20+E23+E26+E30+E33</f>
        <v>21985</v>
      </c>
      <c r="F6" s="104">
        <f>F8+F9+F15+F20+F23+F26+F30+F33</f>
        <v>9315</v>
      </c>
      <c r="G6" s="104"/>
      <c r="H6" s="104">
        <f>H8+H9+H15+H20+H23+H26+H30+H33</f>
        <v>32455</v>
      </c>
      <c r="I6" s="104">
        <f>I8+I9+I15+I20+I23+I26+I30+I33</f>
        <v>13073</v>
      </c>
      <c r="J6" s="104">
        <f>J8+J9+J15+J20+J23+J26+J30+J33</f>
        <v>45528</v>
      </c>
      <c r="K6" s="104">
        <f>K8+K9+K15+K20+K23+K26+K30+K33</f>
        <v>99.99999999999999</v>
      </c>
    </row>
    <row r="7" spans="1:11" ht="18.75" customHeight="1">
      <c r="A7" s="58" t="s">
        <v>24</v>
      </c>
      <c r="B7" s="104">
        <f>B8</f>
        <v>2643</v>
      </c>
      <c r="C7" s="104">
        <f>C8</f>
        <v>800</v>
      </c>
      <c r="D7" s="100"/>
      <c r="E7" s="104">
        <f>E8</f>
        <v>5177</v>
      </c>
      <c r="F7" s="104">
        <f>F8</f>
        <v>2042</v>
      </c>
      <c r="G7" s="104"/>
      <c r="H7" s="104">
        <f>B7+E7</f>
        <v>7820</v>
      </c>
      <c r="I7" s="104">
        <f aca="true" t="shared" si="0" ref="H7:I10">C7+F7</f>
        <v>2842</v>
      </c>
      <c r="J7" s="104">
        <f aca="true" t="shared" si="1" ref="J7:J35">H7+I7</f>
        <v>10662</v>
      </c>
      <c r="K7" s="104">
        <f aca="true" t="shared" si="2" ref="K7:K35">(J7/J$6)*100</f>
        <v>23.41855561412757</v>
      </c>
    </row>
    <row r="8" spans="1:11" ht="12.75">
      <c r="A8" s="1" t="s">
        <v>56</v>
      </c>
      <c r="B8" s="4">
        <v>2643</v>
      </c>
      <c r="C8" s="4">
        <v>800</v>
      </c>
      <c r="D8" s="87"/>
      <c r="E8" s="4">
        <v>5177</v>
      </c>
      <c r="F8" s="4">
        <v>2042</v>
      </c>
      <c r="G8" s="87"/>
      <c r="H8" s="4">
        <f t="shared" si="0"/>
        <v>7820</v>
      </c>
      <c r="I8" s="4">
        <f>C8+F8</f>
        <v>2842</v>
      </c>
      <c r="J8" s="4">
        <f t="shared" si="1"/>
        <v>10662</v>
      </c>
      <c r="K8" s="19">
        <f>(J8/J$6)*100</f>
        <v>23.41855561412757</v>
      </c>
    </row>
    <row r="9" spans="1:11" ht="18.75" customHeight="1">
      <c r="A9" s="14" t="s">
        <v>57</v>
      </c>
      <c r="B9" s="107">
        <f>B10+B11+B12+B13+B14</f>
        <v>2054</v>
      </c>
      <c r="C9" s="107">
        <f>C10+C11+C12+C13+C14</f>
        <v>922</v>
      </c>
      <c r="D9" s="107"/>
      <c r="E9" s="107">
        <f>E10+E11+E12+E13+E14</f>
        <v>3930</v>
      </c>
      <c r="F9" s="107">
        <f>F10+F11+F12+F13+F14</f>
        <v>1631</v>
      </c>
      <c r="G9" s="107"/>
      <c r="H9" s="107">
        <f t="shared" si="0"/>
        <v>5984</v>
      </c>
      <c r="I9" s="107">
        <f t="shared" si="0"/>
        <v>2553</v>
      </c>
      <c r="J9" s="107">
        <f t="shared" si="1"/>
        <v>8537</v>
      </c>
      <c r="K9" s="104">
        <f t="shared" si="2"/>
        <v>18.751098225267967</v>
      </c>
    </row>
    <row r="10" spans="1:11" ht="12.75">
      <c r="A10" s="11" t="s">
        <v>58</v>
      </c>
      <c r="B10" s="4">
        <v>285</v>
      </c>
      <c r="C10" s="4">
        <v>112</v>
      </c>
      <c r="D10" s="87"/>
      <c r="E10" s="4">
        <v>682</v>
      </c>
      <c r="F10" s="4">
        <v>268</v>
      </c>
      <c r="G10" s="87"/>
      <c r="H10" s="4">
        <f t="shared" si="0"/>
        <v>967</v>
      </c>
      <c r="I10" s="4">
        <f t="shared" si="0"/>
        <v>380</v>
      </c>
      <c r="J10" s="4">
        <f t="shared" si="1"/>
        <v>1347</v>
      </c>
      <c r="K10" s="19">
        <f t="shared" si="2"/>
        <v>2.958618871903005</v>
      </c>
    </row>
    <row r="11" spans="1:11" ht="12.75">
      <c r="A11" s="3" t="s">
        <v>59</v>
      </c>
      <c r="B11" s="4">
        <v>414</v>
      </c>
      <c r="C11" s="4">
        <v>206</v>
      </c>
      <c r="D11" s="87"/>
      <c r="E11" s="4">
        <v>628</v>
      </c>
      <c r="F11" s="4">
        <v>263</v>
      </c>
      <c r="G11" s="87"/>
      <c r="H11" s="4">
        <f aca="true" t="shared" si="3" ref="H11:I14">B11+E11</f>
        <v>1042</v>
      </c>
      <c r="I11" s="4">
        <f t="shared" si="3"/>
        <v>469</v>
      </c>
      <c r="J11" s="4">
        <f t="shared" si="1"/>
        <v>1511</v>
      </c>
      <c r="K11" s="19">
        <f t="shared" si="2"/>
        <v>3.318836759796169</v>
      </c>
    </row>
    <row r="12" spans="1:11" ht="12.75">
      <c r="A12" s="3" t="s">
        <v>60</v>
      </c>
      <c r="B12" s="4">
        <v>608</v>
      </c>
      <c r="C12" s="4">
        <v>265</v>
      </c>
      <c r="D12" s="87"/>
      <c r="E12" s="4">
        <v>1114</v>
      </c>
      <c r="F12" s="4">
        <v>505</v>
      </c>
      <c r="G12" s="87"/>
      <c r="H12" s="4">
        <f t="shared" si="3"/>
        <v>1722</v>
      </c>
      <c r="I12" s="4">
        <f t="shared" si="3"/>
        <v>770</v>
      </c>
      <c r="J12" s="4">
        <f t="shared" si="1"/>
        <v>2492</v>
      </c>
      <c r="K12" s="19">
        <f t="shared" si="2"/>
        <v>5.4735547355473555</v>
      </c>
    </row>
    <row r="13" spans="1:11" ht="12.75">
      <c r="A13" s="3" t="s">
        <v>147</v>
      </c>
      <c r="B13" s="4">
        <v>330</v>
      </c>
      <c r="C13" s="4">
        <v>166</v>
      </c>
      <c r="D13" s="87"/>
      <c r="E13" s="4">
        <v>733</v>
      </c>
      <c r="F13" s="4">
        <v>276</v>
      </c>
      <c r="G13" s="87"/>
      <c r="H13" s="4">
        <f t="shared" si="3"/>
        <v>1063</v>
      </c>
      <c r="I13" s="4">
        <f t="shared" si="3"/>
        <v>442</v>
      </c>
      <c r="J13" s="4">
        <f t="shared" si="1"/>
        <v>1505</v>
      </c>
      <c r="K13" s="19">
        <f t="shared" si="2"/>
        <v>3.305658056580566</v>
      </c>
    </row>
    <row r="14" spans="1:11" ht="12.75">
      <c r="A14" s="3" t="s">
        <v>61</v>
      </c>
      <c r="B14" s="4">
        <v>417</v>
      </c>
      <c r="C14" s="4">
        <v>173</v>
      </c>
      <c r="D14" s="87"/>
      <c r="E14" s="4">
        <v>773</v>
      </c>
      <c r="F14" s="4">
        <v>319</v>
      </c>
      <c r="G14" s="87"/>
      <c r="H14" s="4">
        <f t="shared" si="3"/>
        <v>1190</v>
      </c>
      <c r="I14" s="4">
        <f t="shared" si="3"/>
        <v>492</v>
      </c>
      <c r="J14" s="4">
        <f t="shared" si="1"/>
        <v>1682</v>
      </c>
      <c r="K14" s="19">
        <f t="shared" si="2"/>
        <v>3.694429801440872</v>
      </c>
    </row>
    <row r="15" spans="1:11" ht="18.75" customHeight="1">
      <c r="A15" s="84" t="s">
        <v>62</v>
      </c>
      <c r="B15" s="107">
        <f>B16+B17+B18+B19</f>
        <v>861</v>
      </c>
      <c r="C15" s="107">
        <f>C16+C17+C18+C19</f>
        <v>326</v>
      </c>
      <c r="D15" s="107"/>
      <c r="E15" s="107">
        <f>E16+E17+E18+E19</f>
        <v>1967</v>
      </c>
      <c r="F15" s="107">
        <f>F16+F17+F18+F19</f>
        <v>894</v>
      </c>
      <c r="G15" s="107"/>
      <c r="H15" s="107">
        <f>B15+E15</f>
        <v>2828</v>
      </c>
      <c r="I15" s="107">
        <f>C15+F15</f>
        <v>1220</v>
      </c>
      <c r="J15" s="107">
        <f t="shared" si="1"/>
        <v>4048</v>
      </c>
      <c r="K15" s="104">
        <f t="shared" si="2"/>
        <v>8.891231769460552</v>
      </c>
    </row>
    <row r="16" spans="1:11" ht="12.75">
      <c r="A16" s="3" t="s">
        <v>63</v>
      </c>
      <c r="B16" s="4">
        <v>476</v>
      </c>
      <c r="C16" s="4">
        <v>168</v>
      </c>
      <c r="D16" s="87"/>
      <c r="E16" s="4">
        <v>1046</v>
      </c>
      <c r="F16" s="4">
        <v>445</v>
      </c>
      <c r="G16" s="87"/>
      <c r="H16" s="4">
        <f>B16+E16</f>
        <v>1522</v>
      </c>
      <c r="I16" s="4">
        <f>C16+F16</f>
        <v>613</v>
      </c>
      <c r="J16" s="4">
        <f t="shared" si="1"/>
        <v>2135</v>
      </c>
      <c r="K16" s="19">
        <f t="shared" si="2"/>
        <v>4.689421894218943</v>
      </c>
    </row>
    <row r="17" spans="1:11" ht="12.75">
      <c r="A17" s="3" t="s">
        <v>64</v>
      </c>
      <c r="B17" s="4">
        <v>143</v>
      </c>
      <c r="C17" s="4">
        <v>62</v>
      </c>
      <c r="D17" s="87"/>
      <c r="E17" s="4">
        <v>249</v>
      </c>
      <c r="F17" s="4">
        <v>143</v>
      </c>
      <c r="G17" s="87"/>
      <c r="H17" s="4">
        <f>B17+E17</f>
        <v>392</v>
      </c>
      <c r="I17" s="4">
        <f aca="true" t="shared" si="4" ref="H17:I19">C17+F17</f>
        <v>205</v>
      </c>
      <c r="J17" s="4">
        <f t="shared" si="1"/>
        <v>597</v>
      </c>
      <c r="K17" s="19">
        <f t="shared" si="2"/>
        <v>1.3112809699525567</v>
      </c>
    </row>
    <row r="18" spans="1:11" ht="12.75">
      <c r="A18" s="3" t="s">
        <v>65</v>
      </c>
      <c r="B18" s="4">
        <v>219</v>
      </c>
      <c r="C18" s="4">
        <v>74</v>
      </c>
      <c r="D18" s="87"/>
      <c r="E18" s="4">
        <v>559</v>
      </c>
      <c r="F18" s="4">
        <v>234</v>
      </c>
      <c r="G18" s="87"/>
      <c r="H18" s="4">
        <f t="shared" si="4"/>
        <v>778</v>
      </c>
      <c r="I18" s="4">
        <f t="shared" si="4"/>
        <v>308</v>
      </c>
      <c r="J18" s="4">
        <f t="shared" si="1"/>
        <v>1086</v>
      </c>
      <c r="K18" s="19">
        <f t="shared" si="2"/>
        <v>2.385345282024249</v>
      </c>
    </row>
    <row r="19" spans="1:11" ht="12.75">
      <c r="A19" s="3" t="s">
        <v>66</v>
      </c>
      <c r="B19" s="4">
        <v>23</v>
      </c>
      <c r="C19" s="4">
        <v>22</v>
      </c>
      <c r="D19" s="87"/>
      <c r="E19" s="4">
        <v>113</v>
      </c>
      <c r="F19" s="4">
        <v>72</v>
      </c>
      <c r="G19" s="87"/>
      <c r="H19" s="4">
        <f t="shared" si="4"/>
        <v>136</v>
      </c>
      <c r="I19" s="4">
        <f t="shared" si="4"/>
        <v>94</v>
      </c>
      <c r="J19" s="4">
        <f t="shared" si="1"/>
        <v>230</v>
      </c>
      <c r="K19" s="19">
        <f t="shared" si="2"/>
        <v>0.5051836232648041</v>
      </c>
    </row>
    <row r="20" spans="1:11" ht="18.75" customHeight="1">
      <c r="A20" s="84" t="s">
        <v>67</v>
      </c>
      <c r="B20" s="107">
        <f>B21+B22</f>
        <v>1575</v>
      </c>
      <c r="C20" s="107">
        <f>C21+C22</f>
        <v>499</v>
      </c>
      <c r="D20" s="107"/>
      <c r="E20" s="107">
        <f>E21+E22</f>
        <v>3030</v>
      </c>
      <c r="F20" s="107">
        <f>F21+F22</f>
        <v>1148</v>
      </c>
      <c r="G20" s="107"/>
      <c r="H20" s="107">
        <f aca="true" t="shared" si="5" ref="H20:H35">B20+E20</f>
        <v>4605</v>
      </c>
      <c r="I20" s="107">
        <f aca="true" t="shared" si="6" ref="I20:I35">C20+F20</f>
        <v>1647</v>
      </c>
      <c r="J20" s="107">
        <f t="shared" si="1"/>
        <v>6252</v>
      </c>
      <c r="K20" s="104">
        <f t="shared" si="2"/>
        <v>13.732208750658936</v>
      </c>
    </row>
    <row r="21" spans="1:11" ht="12.75">
      <c r="A21" s="3" t="s">
        <v>68</v>
      </c>
      <c r="B21" s="4">
        <v>78</v>
      </c>
      <c r="C21" s="4">
        <v>39</v>
      </c>
      <c r="D21" s="87"/>
      <c r="E21" s="4">
        <v>251</v>
      </c>
      <c r="F21" s="4">
        <v>103</v>
      </c>
      <c r="G21" s="87"/>
      <c r="H21" s="4">
        <f t="shared" si="5"/>
        <v>329</v>
      </c>
      <c r="I21" s="4">
        <f t="shared" si="6"/>
        <v>142</v>
      </c>
      <c r="J21" s="4">
        <f t="shared" si="1"/>
        <v>471</v>
      </c>
      <c r="K21" s="19">
        <f t="shared" si="2"/>
        <v>1.0345282024248814</v>
      </c>
    </row>
    <row r="22" spans="1:11" ht="12.75">
      <c r="A22" s="21" t="s">
        <v>69</v>
      </c>
      <c r="B22" s="4">
        <v>1497</v>
      </c>
      <c r="C22" s="4">
        <v>460</v>
      </c>
      <c r="D22" s="87"/>
      <c r="E22" s="4">
        <v>2779</v>
      </c>
      <c r="F22" s="4">
        <v>1045</v>
      </c>
      <c r="G22" s="87"/>
      <c r="H22" s="4">
        <f t="shared" si="5"/>
        <v>4276</v>
      </c>
      <c r="I22" s="4">
        <f t="shared" si="6"/>
        <v>1505</v>
      </c>
      <c r="J22" s="4">
        <f t="shared" si="1"/>
        <v>5781</v>
      </c>
      <c r="K22" s="19">
        <f t="shared" si="2"/>
        <v>12.697680548234052</v>
      </c>
    </row>
    <row r="23" spans="1:11" ht="18.75" customHeight="1">
      <c r="A23" s="84" t="s">
        <v>70</v>
      </c>
      <c r="B23" s="107">
        <f>B24+B25</f>
        <v>2075</v>
      </c>
      <c r="C23" s="107">
        <f>C24+C25</f>
        <v>700</v>
      </c>
      <c r="D23" s="107"/>
      <c r="E23" s="107">
        <f>E24+E25</f>
        <v>4329</v>
      </c>
      <c r="F23" s="107">
        <f>F24+F25</f>
        <v>2032</v>
      </c>
      <c r="G23" s="107"/>
      <c r="H23" s="107">
        <f t="shared" si="5"/>
        <v>6404</v>
      </c>
      <c r="I23" s="107">
        <f t="shared" si="6"/>
        <v>2732</v>
      </c>
      <c r="J23" s="107">
        <f t="shared" si="1"/>
        <v>9136</v>
      </c>
      <c r="K23" s="104">
        <f t="shared" si="2"/>
        <v>20.06677209629239</v>
      </c>
    </row>
    <row r="24" spans="1:11" ht="12.75">
      <c r="A24" s="3" t="s">
        <v>71</v>
      </c>
      <c r="B24" s="4">
        <v>241</v>
      </c>
      <c r="C24" s="4">
        <v>64</v>
      </c>
      <c r="D24" s="87"/>
      <c r="E24" s="4">
        <v>563</v>
      </c>
      <c r="F24" s="4">
        <v>255</v>
      </c>
      <c r="G24" s="87"/>
      <c r="H24" s="4">
        <f t="shared" si="5"/>
        <v>804</v>
      </c>
      <c r="I24" s="4">
        <f t="shared" si="6"/>
        <v>319</v>
      </c>
      <c r="J24" s="4">
        <f t="shared" si="1"/>
        <v>1123</v>
      </c>
      <c r="K24" s="19">
        <f t="shared" si="2"/>
        <v>2.4666139518538044</v>
      </c>
    </row>
    <row r="25" spans="1:11" ht="12.75">
      <c r="A25" s="3" t="s">
        <v>72</v>
      </c>
      <c r="B25" s="4">
        <v>1834</v>
      </c>
      <c r="C25" s="4">
        <v>636</v>
      </c>
      <c r="D25" s="87"/>
      <c r="E25" s="4">
        <v>3766</v>
      </c>
      <c r="F25" s="4">
        <v>1777</v>
      </c>
      <c r="G25" s="87"/>
      <c r="H25" s="4">
        <f t="shared" si="5"/>
        <v>5600</v>
      </c>
      <c r="I25" s="4">
        <f t="shared" si="6"/>
        <v>2413</v>
      </c>
      <c r="J25" s="4">
        <f t="shared" si="1"/>
        <v>8013</v>
      </c>
      <c r="K25" s="19">
        <f t="shared" si="2"/>
        <v>17.600158144438588</v>
      </c>
    </row>
    <row r="26" spans="1:11" ht="18.75" customHeight="1">
      <c r="A26" s="84" t="s">
        <v>73</v>
      </c>
      <c r="B26" s="107">
        <f>B27+B28+B29</f>
        <v>808</v>
      </c>
      <c r="C26" s="107">
        <f>C27+C28+C29</f>
        <v>309</v>
      </c>
      <c r="D26" s="107"/>
      <c r="E26" s="107">
        <f>E27+E28+E29</f>
        <v>1875</v>
      </c>
      <c r="F26" s="107">
        <f>F27+F28+F29</f>
        <v>696</v>
      </c>
      <c r="G26" s="107"/>
      <c r="H26" s="107">
        <f t="shared" si="5"/>
        <v>2683</v>
      </c>
      <c r="I26" s="107">
        <f t="shared" si="6"/>
        <v>1005</v>
      </c>
      <c r="J26" s="107">
        <f t="shared" si="1"/>
        <v>3688</v>
      </c>
      <c r="K26" s="104">
        <f t="shared" si="2"/>
        <v>8.100509576524336</v>
      </c>
    </row>
    <row r="27" spans="1:11" ht="12.75">
      <c r="A27" s="3" t="s">
        <v>74</v>
      </c>
      <c r="B27" s="4">
        <v>196</v>
      </c>
      <c r="C27" s="4">
        <v>75</v>
      </c>
      <c r="D27" s="87"/>
      <c r="E27" s="4">
        <v>548</v>
      </c>
      <c r="F27" s="4">
        <v>175</v>
      </c>
      <c r="G27" s="87"/>
      <c r="H27" s="4">
        <f t="shared" si="5"/>
        <v>744</v>
      </c>
      <c r="I27" s="4">
        <f t="shared" si="6"/>
        <v>250</v>
      </c>
      <c r="J27" s="4">
        <f t="shared" si="1"/>
        <v>994</v>
      </c>
      <c r="K27" s="19">
        <f t="shared" si="2"/>
        <v>2.183271832718327</v>
      </c>
    </row>
    <row r="28" spans="1:11" ht="12.75">
      <c r="A28" s="1" t="s">
        <v>75</v>
      </c>
      <c r="B28" s="4">
        <v>314</v>
      </c>
      <c r="C28" s="4">
        <v>146</v>
      </c>
      <c r="D28" s="87"/>
      <c r="E28" s="4">
        <v>647</v>
      </c>
      <c r="F28" s="4">
        <v>259</v>
      </c>
      <c r="G28" s="87"/>
      <c r="H28" s="4">
        <f t="shared" si="5"/>
        <v>961</v>
      </c>
      <c r="I28" s="4">
        <f t="shared" si="6"/>
        <v>405</v>
      </c>
      <c r="J28" s="4">
        <f t="shared" si="1"/>
        <v>1366</v>
      </c>
      <c r="K28" s="19">
        <f t="shared" si="2"/>
        <v>3.0003514320857496</v>
      </c>
    </row>
    <row r="29" spans="1:11" ht="12.75">
      <c r="A29" s="1" t="s">
        <v>76</v>
      </c>
      <c r="B29" s="4">
        <v>298</v>
      </c>
      <c r="C29" s="4">
        <v>88</v>
      </c>
      <c r="D29" s="87"/>
      <c r="E29" s="4">
        <v>680</v>
      </c>
      <c r="F29" s="4">
        <v>262</v>
      </c>
      <c r="G29" s="87"/>
      <c r="H29" s="4">
        <f t="shared" si="5"/>
        <v>978</v>
      </c>
      <c r="I29" s="4">
        <f t="shared" si="6"/>
        <v>350</v>
      </c>
      <c r="J29" s="4">
        <f t="shared" si="1"/>
        <v>1328</v>
      </c>
      <c r="K29" s="19">
        <f t="shared" si="2"/>
        <v>2.91688631172026</v>
      </c>
    </row>
    <row r="30" spans="1:11" ht="18.75" customHeight="1">
      <c r="A30" s="14" t="s">
        <v>77</v>
      </c>
      <c r="B30" s="107">
        <f>B31+B32</f>
        <v>245</v>
      </c>
      <c r="C30" s="107">
        <f>C31+C32</f>
        <v>104</v>
      </c>
      <c r="D30" s="107"/>
      <c r="E30" s="107">
        <f>E31+E32</f>
        <v>811</v>
      </c>
      <c r="F30" s="107">
        <f>F31+F32</f>
        <v>439</v>
      </c>
      <c r="G30" s="107"/>
      <c r="H30" s="107">
        <f t="shared" si="5"/>
        <v>1056</v>
      </c>
      <c r="I30" s="107">
        <f t="shared" si="6"/>
        <v>543</v>
      </c>
      <c r="J30" s="107">
        <f t="shared" si="1"/>
        <v>1599</v>
      </c>
      <c r="K30" s="104">
        <f t="shared" si="2"/>
        <v>3.512124406958355</v>
      </c>
    </row>
    <row r="31" spans="1:11" ht="12.75">
      <c r="A31" s="1" t="s">
        <v>78</v>
      </c>
      <c r="B31" s="4">
        <v>217</v>
      </c>
      <c r="C31" s="4">
        <v>85</v>
      </c>
      <c r="D31" s="87"/>
      <c r="E31" s="4">
        <v>554</v>
      </c>
      <c r="F31" s="4">
        <v>294</v>
      </c>
      <c r="G31" s="87"/>
      <c r="H31" s="4">
        <f t="shared" si="5"/>
        <v>771</v>
      </c>
      <c r="I31" s="4">
        <f t="shared" si="6"/>
        <v>379</v>
      </c>
      <c r="J31" s="4">
        <f t="shared" si="1"/>
        <v>1150</v>
      </c>
      <c r="K31" s="19">
        <f t="shared" si="2"/>
        <v>2.5259181163240205</v>
      </c>
    </row>
    <row r="32" spans="1:11" ht="12.75">
      <c r="A32" s="1" t="s">
        <v>79</v>
      </c>
      <c r="B32" s="4">
        <v>28</v>
      </c>
      <c r="C32" s="4">
        <v>19</v>
      </c>
      <c r="D32" s="87"/>
      <c r="E32" s="4">
        <v>257</v>
      </c>
      <c r="F32" s="4">
        <v>145</v>
      </c>
      <c r="G32" s="87"/>
      <c r="H32" s="4">
        <f t="shared" si="5"/>
        <v>285</v>
      </c>
      <c r="I32" s="4">
        <f t="shared" si="6"/>
        <v>164</v>
      </c>
      <c r="J32" s="4">
        <f t="shared" si="1"/>
        <v>449</v>
      </c>
      <c r="K32" s="19">
        <f t="shared" si="2"/>
        <v>0.9862062906343348</v>
      </c>
    </row>
    <row r="33" spans="1:11" ht="18.75" customHeight="1">
      <c r="A33" s="14" t="s">
        <v>80</v>
      </c>
      <c r="B33" s="107">
        <f>B34+B35</f>
        <v>209</v>
      </c>
      <c r="C33" s="107">
        <f>C34+C35</f>
        <v>98</v>
      </c>
      <c r="D33" s="107"/>
      <c r="E33" s="107">
        <f>E34+E35</f>
        <v>866</v>
      </c>
      <c r="F33" s="107">
        <f>F34+F35</f>
        <v>433</v>
      </c>
      <c r="G33" s="107"/>
      <c r="H33" s="107">
        <f t="shared" si="5"/>
        <v>1075</v>
      </c>
      <c r="I33" s="107">
        <f t="shared" si="6"/>
        <v>531</v>
      </c>
      <c r="J33" s="107">
        <f t="shared" si="1"/>
        <v>1606</v>
      </c>
      <c r="K33" s="104">
        <f t="shared" si="2"/>
        <v>3.527499560709893</v>
      </c>
    </row>
    <row r="34" spans="1:11" ht="12.75">
      <c r="A34" s="1" t="s">
        <v>81</v>
      </c>
      <c r="B34" s="4">
        <v>113</v>
      </c>
      <c r="C34" s="4">
        <v>50</v>
      </c>
      <c r="D34" s="87"/>
      <c r="E34" s="4">
        <v>344</v>
      </c>
      <c r="F34" s="4">
        <v>246</v>
      </c>
      <c r="G34" s="87"/>
      <c r="H34" s="4">
        <f t="shared" si="5"/>
        <v>457</v>
      </c>
      <c r="I34" s="4">
        <f t="shared" si="6"/>
        <v>296</v>
      </c>
      <c r="J34" s="4">
        <f t="shared" si="1"/>
        <v>753</v>
      </c>
      <c r="K34" s="19">
        <f t="shared" si="2"/>
        <v>1.6539272535582499</v>
      </c>
    </row>
    <row r="35" spans="1:11" ht="12.75">
      <c r="A35" s="2" t="s">
        <v>82</v>
      </c>
      <c r="B35" s="60">
        <v>96</v>
      </c>
      <c r="C35" s="60">
        <v>48</v>
      </c>
      <c r="D35" s="89"/>
      <c r="E35" s="60">
        <v>522</v>
      </c>
      <c r="F35" s="60">
        <v>187</v>
      </c>
      <c r="G35" s="89"/>
      <c r="H35" s="60">
        <f t="shared" si="5"/>
        <v>618</v>
      </c>
      <c r="I35" s="60">
        <f t="shared" si="6"/>
        <v>235</v>
      </c>
      <c r="J35" s="60">
        <f t="shared" si="1"/>
        <v>853</v>
      </c>
      <c r="K35" s="60">
        <f t="shared" si="2"/>
        <v>1.873572307151643</v>
      </c>
    </row>
    <row r="36" spans="1:10" ht="24" customHeight="1">
      <c r="A36" s="15"/>
      <c r="B36" s="19"/>
      <c r="C36" s="19"/>
      <c r="D36" s="19"/>
      <c r="E36" s="19"/>
      <c r="F36" s="19"/>
      <c r="G36" s="19"/>
      <c r="H36" s="19"/>
      <c r="I36" s="19"/>
      <c r="J36" s="19"/>
    </row>
    <row r="37" spans="1:10" ht="27.75" customHeight="1">
      <c r="A37" s="270" t="s">
        <v>151</v>
      </c>
      <c r="B37" s="257"/>
      <c r="C37" s="257"/>
      <c r="D37" s="257"/>
      <c r="E37" s="257"/>
      <c r="F37" s="257"/>
      <c r="G37" s="257"/>
      <c r="H37" s="257"/>
      <c r="I37" s="257"/>
      <c r="J37" s="257"/>
    </row>
  </sheetData>
  <sheetProtection/>
  <mergeCells count="6">
    <mergeCell ref="A1:K1"/>
    <mergeCell ref="A37:J37"/>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F33"/>
  <sheetViews>
    <sheetView zoomScalePageLayoutView="0" workbookViewId="0" topLeftCell="A1">
      <selection activeCell="F2" sqref="F2"/>
    </sheetView>
  </sheetViews>
  <sheetFormatPr defaultColWidth="9.140625" defaultRowHeight="12.75"/>
  <cols>
    <col min="1" max="1" width="22.00390625" style="0" customWidth="1"/>
    <col min="2" max="5" width="10.7109375" style="0" customWidth="1"/>
  </cols>
  <sheetData>
    <row r="1" spans="1:6" ht="27" customHeight="1">
      <c r="A1" s="252" t="s">
        <v>239</v>
      </c>
      <c r="B1" s="253"/>
      <c r="C1" s="253"/>
      <c r="D1" s="253"/>
      <c r="E1" s="251"/>
      <c r="F1" s="251"/>
    </row>
    <row r="2" spans="1:5" ht="7.5" customHeight="1">
      <c r="A2" s="72" t="s">
        <v>122</v>
      </c>
      <c r="B2" s="73"/>
      <c r="C2" s="73"/>
      <c r="D2" s="73"/>
      <c r="E2" s="73"/>
    </row>
    <row r="3" spans="1:5" ht="27" customHeight="1">
      <c r="A3" s="255" t="s">
        <v>199</v>
      </c>
      <c r="B3" s="255"/>
      <c r="C3" s="255"/>
      <c r="D3" s="255"/>
      <c r="E3" s="261"/>
    </row>
    <row r="4" spans="1:5" ht="18.75" customHeight="1">
      <c r="A4" s="75" t="s">
        <v>185</v>
      </c>
      <c r="B4" s="76"/>
      <c r="C4" s="56" t="s">
        <v>16</v>
      </c>
      <c r="D4" s="56" t="s">
        <v>18</v>
      </c>
      <c r="E4" s="56" t="s">
        <v>7</v>
      </c>
    </row>
    <row r="5" spans="1:5" ht="16.5" customHeight="1">
      <c r="A5" s="143" t="s">
        <v>168</v>
      </c>
      <c r="C5" s="51">
        <v>6</v>
      </c>
      <c r="D5" s="51">
        <v>5</v>
      </c>
      <c r="E5" s="135">
        <f>SUM(C5:D5)</f>
        <v>11</v>
      </c>
    </row>
    <row r="6" spans="1:5" ht="12.75">
      <c r="A6" s="21" t="s">
        <v>160</v>
      </c>
      <c r="C6" s="41">
        <v>5729</v>
      </c>
      <c r="D6" s="41">
        <v>974</v>
      </c>
      <c r="E6" s="135">
        <f aca="true" t="shared" si="0" ref="E6:E12">SUM(C6:D6)</f>
        <v>6703</v>
      </c>
    </row>
    <row r="7" spans="1:5" ht="12.75">
      <c r="A7" s="28" t="s">
        <v>161</v>
      </c>
      <c r="C7" s="41">
        <v>12924</v>
      </c>
      <c r="D7" s="41">
        <v>2800</v>
      </c>
      <c r="E7" s="135">
        <f t="shared" si="0"/>
        <v>15724</v>
      </c>
    </row>
    <row r="8" spans="1:5" ht="12.75">
      <c r="A8" s="3" t="s">
        <v>162</v>
      </c>
      <c r="C8" s="41">
        <v>15108</v>
      </c>
      <c r="D8" s="41">
        <v>3336</v>
      </c>
      <c r="E8" s="135">
        <f t="shared" si="0"/>
        <v>18444</v>
      </c>
    </row>
    <row r="9" spans="1:5" ht="12.75">
      <c r="A9" s="3" t="s">
        <v>163</v>
      </c>
      <c r="C9" s="41">
        <v>14625</v>
      </c>
      <c r="D9" s="41">
        <v>3004</v>
      </c>
      <c r="E9" s="135">
        <f t="shared" si="0"/>
        <v>17629</v>
      </c>
    </row>
    <row r="10" spans="1:5" ht="12.75">
      <c r="A10" s="3" t="s">
        <v>164</v>
      </c>
      <c r="C10" s="41">
        <v>9245</v>
      </c>
      <c r="D10" s="40">
        <v>1977</v>
      </c>
      <c r="E10" s="135">
        <f t="shared" si="0"/>
        <v>11222</v>
      </c>
    </row>
    <row r="11" spans="1:5" ht="12.75">
      <c r="A11" s="3" t="s">
        <v>165</v>
      </c>
      <c r="C11" s="41">
        <v>3698</v>
      </c>
      <c r="D11" s="211">
        <v>1059</v>
      </c>
      <c r="E11" s="155">
        <f t="shared" si="0"/>
        <v>4757</v>
      </c>
    </row>
    <row r="12" spans="1:5" ht="12.75">
      <c r="A12" s="3" t="s">
        <v>169</v>
      </c>
      <c r="C12" s="42">
        <v>693</v>
      </c>
      <c r="D12" s="212">
        <v>349</v>
      </c>
      <c r="E12" s="155">
        <f t="shared" si="0"/>
        <v>1042</v>
      </c>
    </row>
    <row r="13" spans="1:5" ht="12.75">
      <c r="A13" s="131" t="s">
        <v>7</v>
      </c>
      <c r="B13" s="140"/>
      <c r="C13" s="132">
        <f>SUM(C5:C12)</f>
        <v>62028</v>
      </c>
      <c r="D13" s="132">
        <f>SUM(D5:D12)</f>
        <v>13504</v>
      </c>
      <c r="E13" s="132">
        <f>SUM(E5:E12)</f>
        <v>75532</v>
      </c>
    </row>
    <row r="14" spans="1:5" ht="24" customHeight="1">
      <c r="A14" s="78"/>
      <c r="B14" s="44"/>
      <c r="C14" s="44"/>
      <c r="D14" s="44"/>
      <c r="E14" s="44"/>
    </row>
    <row r="15" ht="15" customHeight="1">
      <c r="A15" s="136" t="s">
        <v>1</v>
      </c>
    </row>
    <row r="16" ht="12.75" customHeight="1"/>
    <row r="17" ht="14.25" customHeight="1"/>
    <row r="18" ht="12" customHeight="1"/>
    <row r="19" spans="1:6" ht="27" customHeight="1">
      <c r="A19" s="252" t="s">
        <v>240</v>
      </c>
      <c r="B19" s="253"/>
      <c r="C19" s="253"/>
      <c r="D19" s="253"/>
      <c r="E19" s="253"/>
      <c r="F19" s="251"/>
    </row>
    <row r="20" spans="1:5" ht="7.5" customHeight="1">
      <c r="A20" s="72" t="s">
        <v>122</v>
      </c>
      <c r="B20" s="73"/>
      <c r="C20" s="73"/>
      <c r="D20" s="73"/>
      <c r="E20" s="17"/>
    </row>
    <row r="21" spans="1:6" ht="27" customHeight="1">
      <c r="A21" s="257" t="s">
        <v>200</v>
      </c>
      <c r="B21" s="257"/>
      <c r="C21" s="257"/>
      <c r="D21" s="257"/>
      <c r="E21" s="257"/>
      <c r="F21" s="251"/>
    </row>
    <row r="22" spans="1:5" ht="27" customHeight="1">
      <c r="A22" s="75" t="s">
        <v>201</v>
      </c>
      <c r="B22" s="56" t="s">
        <v>129</v>
      </c>
      <c r="C22" s="56" t="s">
        <v>130</v>
      </c>
      <c r="D22" s="56" t="s">
        <v>131</v>
      </c>
      <c r="E22" s="133" t="s">
        <v>93</v>
      </c>
    </row>
    <row r="23" spans="1:5" ht="16.5" customHeight="1">
      <c r="A23" s="138" t="s">
        <v>170</v>
      </c>
      <c r="B23" s="41">
        <v>26556</v>
      </c>
      <c r="C23" s="41">
        <v>28017</v>
      </c>
      <c r="D23" s="40">
        <v>21</v>
      </c>
      <c r="E23" s="41">
        <f>SUM(B23:D23)</f>
        <v>54594</v>
      </c>
    </row>
    <row r="24" spans="1:5" ht="16.5" customHeight="1">
      <c r="A24" s="139" t="s">
        <v>171</v>
      </c>
      <c r="B24" s="41">
        <v>20631</v>
      </c>
      <c r="C24" s="41">
        <v>22121</v>
      </c>
      <c r="D24" s="41">
        <v>19</v>
      </c>
      <c r="E24" s="41">
        <f>SUM(B24:D24)</f>
        <v>42771</v>
      </c>
    </row>
    <row r="25" spans="1:5" ht="16.5" customHeight="1">
      <c r="A25" s="134" t="s">
        <v>172</v>
      </c>
      <c r="B25" s="41">
        <v>12492</v>
      </c>
      <c r="C25" s="40">
        <v>13483</v>
      </c>
      <c r="D25" s="41">
        <v>17</v>
      </c>
      <c r="E25" s="41">
        <f>SUM(B25:D25)</f>
        <v>25992</v>
      </c>
    </row>
    <row r="26" spans="1:5" ht="16.5" customHeight="1">
      <c r="A26" s="134" t="s">
        <v>173</v>
      </c>
      <c r="B26" s="41">
        <v>6351</v>
      </c>
      <c r="C26" s="41">
        <v>6794</v>
      </c>
      <c r="D26" s="41">
        <v>7</v>
      </c>
      <c r="E26" s="41">
        <f>SUM(B26:D26)</f>
        <v>13152</v>
      </c>
    </row>
    <row r="27" spans="1:5" ht="16.5" customHeight="1">
      <c r="A27" s="131" t="s">
        <v>7</v>
      </c>
      <c r="B27" s="132">
        <f>SUM(B23:B26)</f>
        <v>66030</v>
      </c>
      <c r="C27" s="132">
        <f>SUM(C23:C26)</f>
        <v>70415</v>
      </c>
      <c r="D27" s="132">
        <f>SUM(D23:D26)</f>
        <v>64</v>
      </c>
      <c r="E27" s="132">
        <f>SUM(B27:D27)</f>
        <v>136509</v>
      </c>
    </row>
    <row r="28" spans="1:5" ht="24" customHeight="1">
      <c r="A28" s="35"/>
      <c r="B28" s="44"/>
      <c r="C28" s="44"/>
      <c r="D28" s="44"/>
      <c r="E28" s="44"/>
    </row>
    <row r="29" ht="15" customHeight="1">
      <c r="A29" s="134" t="s">
        <v>1</v>
      </c>
    </row>
    <row r="33" ht="12.75">
      <c r="A33" s="198"/>
    </row>
  </sheetData>
  <sheetProtection/>
  <mergeCells count="4">
    <mergeCell ref="A19:F19"/>
    <mergeCell ref="A3:E3"/>
    <mergeCell ref="A1:F1"/>
    <mergeCell ref="A21:F2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E2" sqref="E2"/>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s>
  <sheetData>
    <row r="1" spans="1:5" ht="42" customHeight="1">
      <c r="A1" s="252" t="s">
        <v>241</v>
      </c>
      <c r="B1" s="253"/>
      <c r="C1" s="253"/>
      <c r="D1" s="253"/>
      <c r="E1" s="251"/>
    </row>
    <row r="2" spans="1:4" ht="7.5" customHeight="1">
      <c r="A2" s="72" t="s">
        <v>122</v>
      </c>
      <c r="B2" s="73"/>
      <c r="C2" s="73"/>
      <c r="D2" s="73"/>
    </row>
    <row r="3" spans="1:5" ht="39" customHeight="1">
      <c r="A3" s="257" t="s">
        <v>202</v>
      </c>
      <c r="B3" s="257"/>
      <c r="C3" s="257"/>
      <c r="D3" s="257"/>
      <c r="E3" s="251"/>
    </row>
    <row r="4" spans="1:4" s="144" customFormat="1" ht="27" customHeight="1">
      <c r="A4" s="141" t="s">
        <v>123</v>
      </c>
      <c r="B4" s="142" t="s">
        <v>54</v>
      </c>
      <c r="C4" s="142" t="s">
        <v>55</v>
      </c>
      <c r="D4" s="142" t="s">
        <v>93</v>
      </c>
    </row>
    <row r="5" spans="1:4" ht="16.5" customHeight="1">
      <c r="A5" s="29" t="s">
        <v>8</v>
      </c>
      <c r="B5" s="59"/>
      <c r="C5" s="41"/>
      <c r="D5" s="41"/>
    </row>
    <row r="6" spans="1:4" ht="12.75">
      <c r="A6" s="28" t="s">
        <v>132</v>
      </c>
      <c r="B6" s="41">
        <v>3833</v>
      </c>
      <c r="C6" s="41">
        <v>1006</v>
      </c>
      <c r="D6" s="41">
        <f>B6+C6</f>
        <v>4839</v>
      </c>
    </row>
    <row r="7" spans="1:4" ht="12.75">
      <c r="A7" s="3" t="s">
        <v>133</v>
      </c>
      <c r="B7" s="41">
        <v>3657</v>
      </c>
      <c r="C7" s="41">
        <v>756</v>
      </c>
      <c r="D7" s="41">
        <f>B7+C7</f>
        <v>4413</v>
      </c>
    </row>
    <row r="8" spans="1:4" ht="12.75">
      <c r="A8" s="3" t="s">
        <v>134</v>
      </c>
      <c r="B8" s="41">
        <v>1628</v>
      </c>
      <c r="C8" s="41">
        <v>384</v>
      </c>
      <c r="D8" s="41">
        <f>B8+C8</f>
        <v>2012</v>
      </c>
    </row>
    <row r="9" spans="1:4" ht="12.75">
      <c r="A9" s="3" t="s">
        <v>135</v>
      </c>
      <c r="B9" s="41">
        <v>931</v>
      </c>
      <c r="C9" s="41">
        <v>302</v>
      </c>
      <c r="D9" s="41">
        <f>B9+C9</f>
        <v>1233</v>
      </c>
    </row>
    <row r="10" spans="1:4" ht="16.5" customHeight="1">
      <c r="A10" s="69" t="s">
        <v>9</v>
      </c>
      <c r="B10" s="59"/>
      <c r="C10" s="59"/>
      <c r="D10" s="41"/>
    </row>
    <row r="11" spans="1:4" ht="12.75">
      <c r="A11" s="28" t="s">
        <v>132</v>
      </c>
      <c r="B11" s="41">
        <v>10377</v>
      </c>
      <c r="C11" s="41">
        <v>2471</v>
      </c>
      <c r="D11" s="41">
        <f>B11+C11</f>
        <v>12848</v>
      </c>
    </row>
    <row r="12" spans="1:4" ht="12.75">
      <c r="A12" s="3" t="s">
        <v>133</v>
      </c>
      <c r="B12" s="41">
        <v>9881</v>
      </c>
      <c r="C12" s="41">
        <v>1701</v>
      </c>
      <c r="D12" s="41">
        <f>B12+C12</f>
        <v>11582</v>
      </c>
    </row>
    <row r="13" spans="1:4" ht="12.75">
      <c r="A13" s="3" t="s">
        <v>134</v>
      </c>
      <c r="B13" s="41">
        <v>3714</v>
      </c>
      <c r="C13" s="41">
        <v>622</v>
      </c>
      <c r="D13" s="41">
        <f>B13+C13</f>
        <v>4336</v>
      </c>
    </row>
    <row r="14" spans="1:4" ht="12.75">
      <c r="A14" s="3" t="s">
        <v>135</v>
      </c>
      <c r="B14" s="41">
        <v>1394</v>
      </c>
      <c r="C14" s="41">
        <v>348</v>
      </c>
      <c r="D14" s="41">
        <f>B14+C14</f>
        <v>1742</v>
      </c>
    </row>
    <row r="15" spans="1:4" ht="16.5" customHeight="1">
      <c r="A15" s="30" t="s">
        <v>10</v>
      </c>
      <c r="B15" s="59"/>
      <c r="C15" s="85"/>
      <c r="D15" s="41"/>
    </row>
    <row r="16" spans="1:4" ht="12.75">
      <c r="A16" s="28" t="s">
        <v>132</v>
      </c>
      <c r="B16" s="41">
        <v>12590</v>
      </c>
      <c r="C16" s="41">
        <v>3890</v>
      </c>
      <c r="D16" s="41">
        <f>B16+C16</f>
        <v>16480</v>
      </c>
    </row>
    <row r="17" spans="1:4" ht="12.75">
      <c r="A17" s="3" t="s">
        <v>133</v>
      </c>
      <c r="B17" s="41">
        <v>15603</v>
      </c>
      <c r="C17" s="41">
        <v>2918</v>
      </c>
      <c r="D17" s="41">
        <f>B17+C17</f>
        <v>18521</v>
      </c>
    </row>
    <row r="18" spans="1:4" ht="12.75">
      <c r="A18" s="3" t="s">
        <v>134</v>
      </c>
      <c r="B18" s="41">
        <v>4893</v>
      </c>
      <c r="C18" s="41">
        <v>757</v>
      </c>
      <c r="D18" s="41">
        <f>B18+C18</f>
        <v>5650</v>
      </c>
    </row>
    <row r="19" spans="1:4" ht="12.75">
      <c r="A19" s="3" t="s">
        <v>135</v>
      </c>
      <c r="B19" s="44">
        <v>1053</v>
      </c>
      <c r="C19" s="44">
        <v>185</v>
      </c>
      <c r="D19" s="44">
        <f>B19+C19</f>
        <v>1238</v>
      </c>
    </row>
    <row r="20" spans="1:4" ht="16.5" customHeight="1">
      <c r="A20" s="30" t="s">
        <v>152</v>
      </c>
      <c r="B20" s="41"/>
      <c r="C20" s="40"/>
      <c r="D20" s="41"/>
    </row>
    <row r="21" spans="1:6" ht="12.75">
      <c r="A21" s="28" t="s">
        <v>132</v>
      </c>
      <c r="B21" s="211">
        <v>24351</v>
      </c>
      <c r="C21" s="211">
        <v>6842</v>
      </c>
      <c r="D21" s="41">
        <f>B21+C21</f>
        <v>31193</v>
      </c>
      <c r="E21" s="137"/>
      <c r="F21" s="214"/>
    </row>
    <row r="22" spans="1:6" ht="12.75">
      <c r="A22" s="3" t="s">
        <v>133</v>
      </c>
      <c r="B22" s="211">
        <v>26750</v>
      </c>
      <c r="C22" s="211">
        <v>5002</v>
      </c>
      <c r="D22" s="41">
        <f>B22+C22</f>
        <v>31752</v>
      </c>
      <c r="E22" s="137"/>
      <c r="F22" s="214"/>
    </row>
    <row r="23" spans="1:6" ht="12.75">
      <c r="A23" s="3" t="s">
        <v>134</v>
      </c>
      <c r="B23" s="211">
        <v>9367</v>
      </c>
      <c r="C23" s="211">
        <v>1583</v>
      </c>
      <c r="D23" s="41">
        <f>B23+C23</f>
        <v>10950</v>
      </c>
      <c r="E23" s="137"/>
      <c r="F23" s="214"/>
    </row>
    <row r="24" spans="1:6" ht="12.75" customHeight="1">
      <c r="A24" s="3" t="s">
        <v>135</v>
      </c>
      <c r="B24" s="213">
        <v>2986</v>
      </c>
      <c r="C24" s="213">
        <v>714</v>
      </c>
      <c r="D24" s="45">
        <f>B24+C24</f>
        <v>3700</v>
      </c>
      <c r="E24" s="137"/>
      <c r="F24" s="214"/>
    </row>
    <row r="25" spans="1:4" ht="24" customHeight="1">
      <c r="A25" s="78"/>
      <c r="B25" s="44"/>
      <c r="C25" s="44"/>
      <c r="D25" s="44"/>
    </row>
    <row r="26" spans="1:7" ht="37.5" customHeight="1">
      <c r="A26" s="256" t="s">
        <v>2</v>
      </c>
      <c r="B26" s="256"/>
      <c r="C26" s="256"/>
      <c r="D26" s="256"/>
      <c r="E26" s="256"/>
      <c r="F26" s="256"/>
      <c r="G26" s="256"/>
    </row>
    <row r="30" ht="12.75">
      <c r="I30" s="137"/>
    </row>
  </sheetData>
  <sheetProtection/>
  <mergeCells count="3">
    <mergeCell ref="A26:G26"/>
    <mergeCell ref="A3:E3"/>
    <mergeCell ref="A1:E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1">
      <selection activeCell="G2" sqref="G2"/>
    </sheetView>
  </sheetViews>
  <sheetFormatPr defaultColWidth="9.140625" defaultRowHeight="12.75"/>
  <cols>
    <col min="1" max="1" width="20.140625" style="0" customWidth="1"/>
    <col min="2" max="2" width="12.00390625" style="0" customWidth="1"/>
    <col min="3" max="3" width="12.7109375" style="0" customWidth="1"/>
    <col min="4" max="4" width="12.00390625" style="0" customWidth="1"/>
    <col min="5" max="5" width="11.57421875" style="0" customWidth="1"/>
    <col min="6" max="6" width="11.140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252" t="s">
        <v>227</v>
      </c>
      <c r="B1" s="253"/>
      <c r="C1" s="253"/>
      <c r="D1" s="253"/>
      <c r="E1" s="253"/>
      <c r="F1" s="253"/>
      <c r="G1" s="253"/>
      <c r="H1" s="253"/>
      <c r="I1" s="253"/>
      <c r="J1" s="253"/>
    </row>
    <row r="2" spans="1:10" ht="7.5" customHeight="1">
      <c r="A2" s="72"/>
      <c r="B2" s="73"/>
      <c r="C2" s="73"/>
      <c r="D2" s="73"/>
      <c r="E2" s="73"/>
      <c r="F2" s="73"/>
      <c r="G2" s="73"/>
      <c r="H2" s="73"/>
      <c r="I2" s="73"/>
      <c r="J2" s="73"/>
    </row>
    <row r="3" spans="1:10" ht="27" customHeight="1">
      <c r="A3" s="255" t="s">
        <v>177</v>
      </c>
      <c r="B3" s="255"/>
      <c r="C3" s="255"/>
      <c r="D3" s="255"/>
      <c r="E3" s="255"/>
      <c r="F3" s="255"/>
      <c r="G3" s="255"/>
      <c r="H3" s="255"/>
      <c r="I3" s="255"/>
      <c r="J3" s="255"/>
    </row>
    <row r="4" spans="1:10" ht="18.75" customHeight="1">
      <c r="A4" s="5" t="s">
        <v>87</v>
      </c>
      <c r="B4" s="10" t="s">
        <v>6</v>
      </c>
      <c r="C4" s="10" t="s">
        <v>119</v>
      </c>
      <c r="D4" s="10" t="s">
        <v>88</v>
      </c>
      <c r="E4" s="10" t="s">
        <v>89</v>
      </c>
      <c r="F4" s="10" t="s">
        <v>90</v>
      </c>
      <c r="G4" s="10" t="s">
        <v>7</v>
      </c>
      <c r="H4" s="38"/>
      <c r="I4" s="38"/>
      <c r="J4" s="38"/>
    </row>
    <row r="5" spans="1:10" ht="18.75" customHeight="1">
      <c r="A5" s="58" t="s">
        <v>37</v>
      </c>
      <c r="B5" s="121"/>
      <c r="C5" s="121"/>
      <c r="D5" s="19"/>
      <c r="E5" s="121"/>
      <c r="F5" s="19"/>
      <c r="G5" s="121"/>
      <c r="H5" s="6"/>
      <c r="I5" s="26"/>
      <c r="J5" s="6"/>
    </row>
    <row r="6" spans="1:10" ht="18.75" customHeight="1">
      <c r="A6" s="122" t="s">
        <v>140</v>
      </c>
      <c r="B6" s="107">
        <f aca="true" t="shared" si="0" ref="B6:G6">B7+B8</f>
        <v>393848</v>
      </c>
      <c r="C6" s="107">
        <f t="shared" si="0"/>
        <v>75532</v>
      </c>
      <c r="D6" s="107">
        <f t="shared" si="0"/>
        <v>262432</v>
      </c>
      <c r="E6" s="107">
        <f t="shared" si="0"/>
        <v>6525</v>
      </c>
      <c r="F6" s="107">
        <f t="shared" si="0"/>
        <v>21005</v>
      </c>
      <c r="G6" s="107">
        <f t="shared" si="0"/>
        <v>393848</v>
      </c>
      <c r="H6" s="6"/>
      <c r="I6" s="26"/>
      <c r="J6" s="6"/>
    </row>
    <row r="7" spans="1:10" ht="12.75">
      <c r="A7" s="8" t="s">
        <v>16</v>
      </c>
      <c r="B7" s="4">
        <v>237615</v>
      </c>
      <c r="C7" s="4">
        <v>62028</v>
      </c>
      <c r="D7" s="4">
        <v>156855</v>
      </c>
      <c r="E7" s="4">
        <v>4235</v>
      </c>
      <c r="F7" s="4">
        <v>12671</v>
      </c>
      <c r="G7" s="4">
        <f>B7</f>
        <v>237615</v>
      </c>
      <c r="H7" s="6"/>
      <c r="I7" s="26"/>
      <c r="J7" s="6"/>
    </row>
    <row r="8" spans="1:10" ht="12.75">
      <c r="A8" s="8" t="s">
        <v>18</v>
      </c>
      <c r="B8" s="4">
        <v>156233</v>
      </c>
      <c r="C8" s="4">
        <v>13504</v>
      </c>
      <c r="D8" s="4">
        <v>105577</v>
      </c>
      <c r="E8" s="4">
        <v>2290</v>
      </c>
      <c r="F8" s="4">
        <v>8334</v>
      </c>
      <c r="G8" s="4">
        <f>B8</f>
        <v>156233</v>
      </c>
      <c r="H8" s="6"/>
      <c r="I8" s="26"/>
      <c r="J8" s="6"/>
    </row>
    <row r="9" spans="1:11" ht="18.75" customHeight="1">
      <c r="A9" s="122" t="s">
        <v>112</v>
      </c>
      <c r="B9" s="107">
        <f aca="true" t="shared" si="1" ref="B9:G9">B10+B11</f>
        <v>362622</v>
      </c>
      <c r="C9" s="107">
        <f t="shared" si="1"/>
        <v>55852</v>
      </c>
      <c r="D9" s="107">
        <f t="shared" si="1"/>
        <v>247636</v>
      </c>
      <c r="E9" s="107">
        <f t="shared" si="1"/>
        <v>6337</v>
      </c>
      <c r="F9" s="107">
        <f t="shared" si="1"/>
        <v>18333</v>
      </c>
      <c r="G9" s="107">
        <f t="shared" si="1"/>
        <v>362622</v>
      </c>
      <c r="H9" s="28"/>
      <c r="I9" s="28"/>
      <c r="J9" s="28"/>
      <c r="K9" s="28"/>
    </row>
    <row r="10" spans="1:11" ht="12.75">
      <c r="A10" s="8" t="s">
        <v>16</v>
      </c>
      <c r="B10" s="4">
        <v>215357</v>
      </c>
      <c r="C10" s="4">
        <v>45701</v>
      </c>
      <c r="D10" s="4">
        <v>147524</v>
      </c>
      <c r="E10" s="4">
        <v>4132</v>
      </c>
      <c r="F10" s="4">
        <v>11190</v>
      </c>
      <c r="G10" s="4">
        <f>B10</f>
        <v>215357</v>
      </c>
      <c r="H10" s="28"/>
      <c r="I10" s="28"/>
      <c r="J10" s="28"/>
      <c r="K10" s="28"/>
    </row>
    <row r="11" spans="1:11" ht="12.75">
      <c r="A11" s="8" t="s">
        <v>18</v>
      </c>
      <c r="B11" s="4">
        <v>147265</v>
      </c>
      <c r="C11" s="4">
        <v>10151</v>
      </c>
      <c r="D11" s="4">
        <v>100112</v>
      </c>
      <c r="E11" s="4">
        <v>2205</v>
      </c>
      <c r="F11" s="4">
        <v>7143</v>
      </c>
      <c r="G11" s="4">
        <f>B11</f>
        <v>147265</v>
      </c>
      <c r="H11" s="28"/>
      <c r="I11" s="28"/>
      <c r="J11" s="28"/>
      <c r="K11" s="28"/>
    </row>
    <row r="12" spans="1:11" ht="18.75" customHeight="1">
      <c r="A12" s="122" t="s">
        <v>113</v>
      </c>
      <c r="B12" s="107">
        <f aca="true" t="shared" si="2" ref="B12:G12">B13+B14</f>
        <v>38314</v>
      </c>
      <c r="C12" s="107">
        <f t="shared" si="2"/>
        <v>23398</v>
      </c>
      <c r="D12" s="107">
        <f t="shared" si="2"/>
        <v>18714</v>
      </c>
      <c r="E12" s="107">
        <f t="shared" si="2"/>
        <v>222</v>
      </c>
      <c r="F12" s="107">
        <f t="shared" si="2"/>
        <v>3226</v>
      </c>
      <c r="G12" s="107">
        <f t="shared" si="2"/>
        <v>38314</v>
      </c>
      <c r="H12" s="28"/>
      <c r="I12" s="28"/>
      <c r="J12" s="28"/>
      <c r="K12" s="28"/>
    </row>
    <row r="13" spans="1:11" ht="12.75">
      <c r="A13" s="8" t="s">
        <v>16</v>
      </c>
      <c r="B13" s="4">
        <v>27128</v>
      </c>
      <c r="C13" s="4">
        <v>19419</v>
      </c>
      <c r="D13" s="4">
        <v>11811</v>
      </c>
      <c r="E13" s="4">
        <v>122</v>
      </c>
      <c r="F13" s="4">
        <v>1799</v>
      </c>
      <c r="G13" s="4">
        <f>B13</f>
        <v>27128</v>
      </c>
      <c r="H13" s="28"/>
      <c r="I13" s="28"/>
      <c r="J13" s="28"/>
      <c r="K13" s="28"/>
    </row>
    <row r="14" spans="1:11" ht="12.75">
      <c r="A14" s="8" t="s">
        <v>18</v>
      </c>
      <c r="B14" s="4">
        <v>11186</v>
      </c>
      <c r="C14" s="4">
        <v>3979</v>
      </c>
      <c r="D14" s="4">
        <v>6903</v>
      </c>
      <c r="E14" s="4">
        <v>100</v>
      </c>
      <c r="F14" s="4">
        <v>1427</v>
      </c>
      <c r="G14" s="4">
        <f>B14</f>
        <v>11186</v>
      </c>
      <c r="H14" s="28"/>
      <c r="I14" s="28"/>
      <c r="J14" s="28"/>
      <c r="K14" s="28"/>
    </row>
    <row r="15" spans="1:11" ht="12.75">
      <c r="A15" s="8"/>
      <c r="B15" s="96"/>
      <c r="C15" s="96"/>
      <c r="D15" s="96"/>
      <c r="E15" s="96"/>
      <c r="F15" s="96"/>
      <c r="G15" s="96"/>
      <c r="H15" s="28"/>
      <c r="I15" s="28"/>
      <c r="J15" s="28"/>
      <c r="K15" s="28"/>
    </row>
    <row r="16" spans="1:11" ht="16.5" customHeight="1">
      <c r="A16" s="14" t="s">
        <v>108</v>
      </c>
      <c r="B16" s="87"/>
      <c r="C16" s="87"/>
      <c r="D16" s="87"/>
      <c r="E16" s="87"/>
      <c r="F16" s="87"/>
      <c r="G16" s="87"/>
      <c r="H16" s="28"/>
      <c r="I16" s="28"/>
      <c r="J16" s="28"/>
      <c r="K16" s="28"/>
    </row>
    <row r="17" spans="1:11" ht="18.75" customHeight="1">
      <c r="A17" s="122" t="s">
        <v>7</v>
      </c>
      <c r="B17" s="111">
        <f>B18+B19</f>
        <v>9015.3569706</v>
      </c>
      <c r="C17" s="111">
        <f>C18+C19</f>
        <v>400.2905704</v>
      </c>
      <c r="D17" s="111">
        <f>D18+D19</f>
        <v>10298.1709219</v>
      </c>
      <c r="E17" s="111">
        <f>E18+E19</f>
        <v>126.8999919</v>
      </c>
      <c r="F17" s="111">
        <f>F18+F19</f>
        <v>268.4959364</v>
      </c>
      <c r="G17" s="112">
        <f>SUM(B17:F17)</f>
        <v>20109.214391200003</v>
      </c>
      <c r="H17" s="28"/>
      <c r="I17" s="28"/>
      <c r="J17" s="28"/>
      <c r="K17" s="28"/>
    </row>
    <row r="18" spans="1:11" ht="12.75">
      <c r="A18" s="8" t="s">
        <v>16</v>
      </c>
      <c r="B18" s="123">
        <f>B21+B24</f>
        <v>5485.1599312</v>
      </c>
      <c r="C18" s="123">
        <f aca="true" t="shared" si="3" ref="B18:F19">C21+C24</f>
        <v>334.4389246</v>
      </c>
      <c r="D18" s="123">
        <f>D21+D24</f>
        <v>6093.9078131</v>
      </c>
      <c r="E18" s="123">
        <f t="shared" si="3"/>
        <v>74.9565252</v>
      </c>
      <c r="F18" s="123">
        <f t="shared" si="3"/>
        <v>161.87208959999998</v>
      </c>
      <c r="G18" s="123">
        <f>SUM(B18:F18)</f>
        <v>12150.335283699998</v>
      </c>
      <c r="H18" s="28"/>
      <c r="I18" s="28"/>
      <c r="J18" s="28"/>
      <c r="K18" s="28"/>
    </row>
    <row r="19" spans="1:11" ht="12.75">
      <c r="A19" s="8" t="s">
        <v>18</v>
      </c>
      <c r="B19" s="7">
        <f t="shared" si="3"/>
        <v>3530.1970394</v>
      </c>
      <c r="C19" s="7">
        <f t="shared" si="3"/>
        <v>65.8516458</v>
      </c>
      <c r="D19" s="7">
        <f t="shared" si="3"/>
        <v>4204.2631088</v>
      </c>
      <c r="E19" s="7">
        <f t="shared" si="3"/>
        <v>51.9434667</v>
      </c>
      <c r="F19" s="7">
        <f t="shared" si="3"/>
        <v>106.6238468</v>
      </c>
      <c r="G19" s="123">
        <f aca="true" t="shared" si="4" ref="G19:G25">SUM(B19:F19)</f>
        <v>7958.879107499999</v>
      </c>
      <c r="H19" s="28"/>
      <c r="I19" s="28"/>
      <c r="J19" s="28"/>
      <c r="K19" s="28"/>
    </row>
    <row r="20" spans="1:11" ht="18.75" customHeight="1">
      <c r="A20" s="122" t="s">
        <v>112</v>
      </c>
      <c r="B20" s="111">
        <f>B21+B22</f>
        <v>7564.6026113</v>
      </c>
      <c r="C20" s="111">
        <f>C21+C22</f>
        <v>285.5345821</v>
      </c>
      <c r="D20" s="111">
        <f>D21+D22</f>
        <v>10107.617900199999</v>
      </c>
      <c r="E20" s="111">
        <f>E21+E22</f>
        <v>125.5199002</v>
      </c>
      <c r="F20" s="111">
        <f>F21+F22</f>
        <v>233.62119789999997</v>
      </c>
      <c r="G20" s="112">
        <f>SUM(B20:F20)</f>
        <v>18316.896191699998</v>
      </c>
      <c r="H20" s="28"/>
      <c r="I20" s="28"/>
      <c r="J20" s="28"/>
      <c r="K20" s="28"/>
    </row>
    <row r="21" spans="1:11" ht="12.75">
      <c r="A21" s="8" t="s">
        <v>16</v>
      </c>
      <c r="B21" s="123">
        <v>4440.0045113</v>
      </c>
      <c r="C21" s="123">
        <v>237.0278064</v>
      </c>
      <c r="D21" s="123">
        <v>5972.5620589</v>
      </c>
      <c r="E21" s="119">
        <v>74.2284734</v>
      </c>
      <c r="F21" s="119">
        <v>142.1963042</v>
      </c>
      <c r="G21" s="123">
        <f t="shared" si="4"/>
        <v>10866.019154200001</v>
      </c>
      <c r="H21" s="28"/>
      <c r="I21" s="28"/>
      <c r="J21" s="28"/>
      <c r="K21" s="28"/>
    </row>
    <row r="22" spans="1:11" ht="12.75">
      <c r="A22" s="8" t="s">
        <v>18</v>
      </c>
      <c r="B22" s="7">
        <v>3124.5981</v>
      </c>
      <c r="C22" s="7">
        <v>48.5067757</v>
      </c>
      <c r="D22" s="7">
        <v>4135.0558413</v>
      </c>
      <c r="E22" s="173">
        <v>51.2914268</v>
      </c>
      <c r="F22" s="173">
        <v>91.4248937</v>
      </c>
      <c r="G22" s="123">
        <f t="shared" si="4"/>
        <v>7450.877037500001</v>
      </c>
      <c r="H22" s="28"/>
      <c r="I22" s="28"/>
      <c r="J22" s="28"/>
      <c r="K22" s="28"/>
    </row>
    <row r="23" spans="1:11" ht="18.75" customHeight="1">
      <c r="A23" s="122" t="s">
        <v>113</v>
      </c>
      <c r="B23" s="112">
        <f>B24+B25</f>
        <v>1450.7543593</v>
      </c>
      <c r="C23" s="112">
        <f>C24+C25</f>
        <v>114.75598830000001</v>
      </c>
      <c r="D23" s="112">
        <f>D24+D25</f>
        <v>190.5530217</v>
      </c>
      <c r="E23" s="112">
        <f>E24+E25</f>
        <v>1.3800917</v>
      </c>
      <c r="F23" s="112">
        <f>F24+F25</f>
        <v>34.8747385</v>
      </c>
      <c r="G23" s="112">
        <f t="shared" si="4"/>
        <v>1792.3181995</v>
      </c>
      <c r="H23" s="28"/>
      <c r="I23" s="28"/>
      <c r="J23" s="28"/>
      <c r="K23" s="28"/>
    </row>
    <row r="24" spans="1:11" ht="12.75">
      <c r="A24" s="22" t="s">
        <v>16</v>
      </c>
      <c r="B24" s="7">
        <v>1045.1554199</v>
      </c>
      <c r="C24" s="7">
        <v>97.4111182</v>
      </c>
      <c r="D24" s="7">
        <v>121.3457542</v>
      </c>
      <c r="E24" s="7">
        <v>0.7280518</v>
      </c>
      <c r="F24" s="7">
        <v>19.6757854</v>
      </c>
      <c r="G24" s="123">
        <f t="shared" si="4"/>
        <v>1284.3161295</v>
      </c>
      <c r="H24" s="28"/>
      <c r="I24" s="28"/>
      <c r="J24" s="28"/>
      <c r="K24" s="28"/>
    </row>
    <row r="25" spans="1:11" ht="12.75">
      <c r="A25" s="9" t="s">
        <v>18</v>
      </c>
      <c r="B25" s="124">
        <v>405.5989394</v>
      </c>
      <c r="C25" s="124">
        <v>17.3448701</v>
      </c>
      <c r="D25" s="124">
        <v>69.2072675</v>
      </c>
      <c r="E25" s="124">
        <v>0.6520399</v>
      </c>
      <c r="F25" s="124">
        <v>15.1989531</v>
      </c>
      <c r="G25" s="124">
        <f t="shared" si="4"/>
        <v>508.00206999999995</v>
      </c>
      <c r="H25" s="28"/>
      <c r="I25" s="28"/>
      <c r="J25" s="28"/>
      <c r="K25" s="28"/>
    </row>
    <row r="26" spans="1:11" ht="24" customHeight="1">
      <c r="A26" s="35"/>
      <c r="B26" s="63"/>
      <c r="C26" s="63"/>
      <c r="D26" s="63"/>
      <c r="E26" s="63"/>
      <c r="F26" s="63"/>
      <c r="G26" s="63"/>
      <c r="H26" s="28"/>
      <c r="I26" s="28"/>
      <c r="J26" s="28"/>
      <c r="K26" s="28"/>
    </row>
    <row r="27" spans="1:11" ht="27" customHeight="1">
      <c r="A27" s="256" t="s">
        <v>209</v>
      </c>
      <c r="B27" s="256"/>
      <c r="C27" s="256"/>
      <c r="D27" s="256"/>
      <c r="E27" s="256"/>
      <c r="F27" s="256"/>
      <c r="G27" s="256"/>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sheetData>
  <sheetProtection/>
  <mergeCells count="3">
    <mergeCell ref="A1:J1"/>
    <mergeCell ref="A3:J3"/>
    <mergeCell ref="A27:G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E2" sqref="E2"/>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252" t="s">
        <v>223</v>
      </c>
      <c r="B1" s="253"/>
      <c r="C1" s="253"/>
      <c r="D1" s="253"/>
      <c r="E1" s="251"/>
    </row>
    <row r="2" spans="1:4" ht="7.5" customHeight="1">
      <c r="A2" s="72" t="s">
        <v>122</v>
      </c>
      <c r="B2" s="73"/>
      <c r="C2" s="73"/>
      <c r="D2" s="73"/>
    </row>
    <row r="3" spans="1:5" ht="27" customHeight="1">
      <c r="A3" s="257" t="s">
        <v>203</v>
      </c>
      <c r="B3" s="257"/>
      <c r="C3" s="257"/>
      <c r="D3" s="257"/>
      <c r="E3" s="251"/>
    </row>
    <row r="4" spans="1:4" ht="27" customHeight="1">
      <c r="A4" s="82" t="s">
        <v>123</v>
      </c>
      <c r="B4" s="145" t="s">
        <v>54</v>
      </c>
      <c r="C4" s="145" t="s">
        <v>55</v>
      </c>
      <c r="D4" s="145" t="s">
        <v>93</v>
      </c>
    </row>
    <row r="5" spans="1:4" ht="12.75">
      <c r="A5" s="14" t="s">
        <v>8</v>
      </c>
      <c r="B5" s="92"/>
      <c r="C5" s="92"/>
      <c r="D5" s="92"/>
    </row>
    <row r="6" spans="1:4" ht="12.75">
      <c r="A6" s="1" t="s">
        <v>132</v>
      </c>
      <c r="B6" s="7">
        <v>8.2917632</v>
      </c>
      <c r="C6" s="7">
        <v>1.9884367</v>
      </c>
      <c r="D6" s="7">
        <f>B6+C6</f>
        <v>10.2801999</v>
      </c>
    </row>
    <row r="7" spans="1:4" ht="12.75">
      <c r="A7" s="3" t="s">
        <v>133</v>
      </c>
      <c r="B7" s="7">
        <v>13.1092169</v>
      </c>
      <c r="C7" s="7">
        <v>2.5865245</v>
      </c>
      <c r="D7" s="7">
        <f aca="true" t="shared" si="0" ref="D7:D19">B7+C7</f>
        <v>15.6957414</v>
      </c>
    </row>
    <row r="8" spans="1:4" ht="12.75">
      <c r="A8" s="3" t="s">
        <v>134</v>
      </c>
      <c r="B8" s="7">
        <v>7.4618088</v>
      </c>
      <c r="C8" s="7">
        <v>1.5605632</v>
      </c>
      <c r="D8" s="7">
        <f t="shared" si="0"/>
        <v>9.022372</v>
      </c>
    </row>
    <row r="9" spans="1:4" ht="12.75">
      <c r="A9" s="3" t="s">
        <v>135</v>
      </c>
      <c r="B9" s="7">
        <v>5.8735462</v>
      </c>
      <c r="C9" s="7">
        <v>1.8137086</v>
      </c>
      <c r="D9" s="7">
        <f t="shared" si="0"/>
        <v>7.6872548</v>
      </c>
    </row>
    <row r="10" spans="1:4" ht="12.75">
      <c r="A10" s="84" t="s">
        <v>9</v>
      </c>
      <c r="B10" s="92"/>
      <c r="C10" s="92"/>
      <c r="D10" s="7"/>
    </row>
    <row r="11" spans="1:4" ht="12.75">
      <c r="A11" s="1" t="s">
        <v>132</v>
      </c>
      <c r="B11" s="7">
        <v>29.0533918</v>
      </c>
      <c r="C11" s="7">
        <v>6.1514369</v>
      </c>
      <c r="D11" s="7">
        <f t="shared" si="0"/>
        <v>35.2048287</v>
      </c>
    </row>
    <row r="12" spans="1:4" ht="12.75">
      <c r="A12" s="3" t="s">
        <v>133</v>
      </c>
      <c r="B12" s="7">
        <v>45.6195149</v>
      </c>
      <c r="C12" s="7">
        <v>7.0458851</v>
      </c>
      <c r="D12" s="7">
        <f t="shared" si="0"/>
        <v>52.6654</v>
      </c>
    </row>
    <row r="13" spans="1:4" ht="12.75">
      <c r="A13" s="3" t="s">
        <v>134</v>
      </c>
      <c r="B13" s="7">
        <v>20.906191</v>
      </c>
      <c r="C13" s="7">
        <v>3.0764394</v>
      </c>
      <c r="D13" s="7">
        <f t="shared" si="0"/>
        <v>23.982630399999998</v>
      </c>
    </row>
    <row r="14" spans="1:4" ht="12.75">
      <c r="A14" s="3" t="s">
        <v>135</v>
      </c>
      <c r="B14" s="7">
        <v>9.6222207</v>
      </c>
      <c r="C14" s="7">
        <v>2.1067441</v>
      </c>
      <c r="D14" s="7">
        <f t="shared" si="0"/>
        <v>11.7289648</v>
      </c>
    </row>
    <row r="15" spans="1:4" ht="12.75">
      <c r="A15" s="105" t="s">
        <v>10</v>
      </c>
      <c r="B15" s="92"/>
      <c r="C15" s="101"/>
      <c r="D15" s="7"/>
    </row>
    <row r="16" spans="1:4" ht="12.75">
      <c r="A16" s="1" t="s">
        <v>132</v>
      </c>
      <c r="B16" s="7">
        <v>46.5075461</v>
      </c>
      <c r="C16" s="7">
        <v>13.9127206</v>
      </c>
      <c r="D16" s="7">
        <f t="shared" si="0"/>
        <v>60.4202667</v>
      </c>
    </row>
    <row r="17" spans="1:4" ht="12.75">
      <c r="A17" s="3" t="s">
        <v>133</v>
      </c>
      <c r="B17" s="7">
        <v>97.4612582</v>
      </c>
      <c r="C17" s="7">
        <v>17.6188438</v>
      </c>
      <c r="D17" s="7">
        <f t="shared" si="0"/>
        <v>115.08010200000001</v>
      </c>
    </row>
    <row r="18" spans="1:4" ht="12.75">
      <c r="A18" s="3" t="s">
        <v>134</v>
      </c>
      <c r="B18" s="7">
        <v>36.0453424</v>
      </c>
      <c r="C18" s="7">
        <v>5.3124657</v>
      </c>
      <c r="D18" s="7">
        <f t="shared" si="0"/>
        <v>41.3578081</v>
      </c>
    </row>
    <row r="19" spans="1:4" ht="12.75">
      <c r="A19" s="3" t="s">
        <v>135</v>
      </c>
      <c r="B19" s="123">
        <v>9.2813557</v>
      </c>
      <c r="C19" s="123">
        <v>1.5741447</v>
      </c>
      <c r="D19" s="7">
        <f t="shared" si="0"/>
        <v>10.8555004</v>
      </c>
    </row>
    <row r="20" spans="1:4" ht="12.75">
      <c r="A20" s="105" t="s">
        <v>124</v>
      </c>
      <c r="B20" s="92"/>
      <c r="C20" s="101"/>
      <c r="D20" s="7"/>
    </row>
    <row r="21" spans="1:4" ht="12.75">
      <c r="A21" s="1" t="s">
        <v>132</v>
      </c>
      <c r="B21" s="7">
        <f>B6+B11+B16</f>
        <v>83.85270109999999</v>
      </c>
      <c r="C21" s="7">
        <f>C6+C11+C16</f>
        <v>22.0525942</v>
      </c>
      <c r="D21" s="7">
        <f>D6+D11+D16</f>
        <v>105.9052953</v>
      </c>
    </row>
    <row r="22" spans="1:4" ht="12.75">
      <c r="A22" s="3" t="s">
        <v>133</v>
      </c>
      <c r="B22" s="7">
        <f aca="true" t="shared" si="1" ref="B22:D23">B7+B12+B17</f>
        <v>156.18999</v>
      </c>
      <c r="C22" s="7">
        <f t="shared" si="1"/>
        <v>27.2512534</v>
      </c>
      <c r="D22" s="7">
        <f t="shared" si="1"/>
        <v>183.44124340000002</v>
      </c>
    </row>
    <row r="23" spans="1:4" ht="12.75">
      <c r="A23" s="3" t="s">
        <v>134</v>
      </c>
      <c r="B23" s="7">
        <f t="shared" si="1"/>
        <v>64.4133422</v>
      </c>
      <c r="C23" s="7">
        <f t="shared" si="1"/>
        <v>9.9494683</v>
      </c>
      <c r="D23" s="7">
        <f t="shared" si="1"/>
        <v>74.3628105</v>
      </c>
    </row>
    <row r="24" spans="1:4" ht="12.75">
      <c r="A24" s="3" t="s">
        <v>135</v>
      </c>
      <c r="B24" s="124">
        <f>B9+B14+B19</f>
        <v>24.7771226</v>
      </c>
      <c r="C24" s="124">
        <f>C9+C14+C19</f>
        <v>5.4945974</v>
      </c>
      <c r="D24" s="124">
        <f>D9+D14+D19</f>
        <v>30.27172</v>
      </c>
    </row>
    <row r="25" spans="1:4" ht="24" customHeight="1">
      <c r="A25" s="78"/>
      <c r="B25" s="44"/>
      <c r="C25" s="44"/>
      <c r="D25" s="44"/>
    </row>
    <row r="26" spans="1:4" ht="15.75" customHeight="1">
      <c r="A26" s="129" t="s">
        <v>1</v>
      </c>
      <c r="B26" s="130"/>
      <c r="C26" s="130"/>
      <c r="D26" s="130"/>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M57"/>
  <sheetViews>
    <sheetView zoomScalePageLayoutView="0" workbookViewId="0" topLeftCell="A1">
      <selection activeCell="L2" sqref="L2"/>
    </sheetView>
  </sheetViews>
  <sheetFormatPr defaultColWidth="9.140625" defaultRowHeight="12.75"/>
  <cols>
    <col min="1" max="1" width="20.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252" t="s">
        <v>228</v>
      </c>
      <c r="B1" s="253"/>
      <c r="C1" s="253"/>
      <c r="D1" s="253"/>
      <c r="E1" s="253"/>
      <c r="F1" s="253"/>
      <c r="G1" s="253"/>
      <c r="H1" s="253"/>
      <c r="I1" s="253"/>
      <c r="J1" s="253"/>
      <c r="K1" s="253"/>
      <c r="L1" s="253"/>
      <c r="M1" s="16"/>
    </row>
    <row r="2" spans="1:13" ht="7.5" customHeight="1">
      <c r="A2" s="72"/>
      <c r="B2" s="73"/>
      <c r="C2" s="73"/>
      <c r="D2" s="73"/>
      <c r="E2" s="73"/>
      <c r="F2" s="73"/>
      <c r="G2" s="73"/>
      <c r="H2" s="73"/>
      <c r="I2" s="73"/>
      <c r="J2" s="73"/>
      <c r="K2" s="73"/>
      <c r="L2" s="73"/>
      <c r="M2" s="16"/>
    </row>
    <row r="3" spans="1:13" ht="27" customHeight="1">
      <c r="A3" s="257" t="s">
        <v>178</v>
      </c>
      <c r="B3" s="257"/>
      <c r="C3" s="257"/>
      <c r="D3" s="257"/>
      <c r="E3" s="257"/>
      <c r="F3" s="257"/>
      <c r="G3" s="257"/>
      <c r="H3" s="257"/>
      <c r="I3" s="257"/>
      <c r="J3" s="257"/>
      <c r="K3" s="257"/>
      <c r="L3" s="257"/>
      <c r="M3" s="17"/>
    </row>
    <row r="4" spans="1:12" ht="18.75" customHeight="1">
      <c r="A4" s="25" t="s">
        <v>99</v>
      </c>
      <c r="B4" s="75" t="s">
        <v>16</v>
      </c>
      <c r="C4" s="75"/>
      <c r="D4" s="76"/>
      <c r="E4" s="75"/>
      <c r="F4" s="75"/>
      <c r="G4" s="25"/>
      <c r="H4" s="75" t="s">
        <v>18</v>
      </c>
      <c r="I4" s="75"/>
      <c r="J4" s="75"/>
      <c r="K4" s="75"/>
      <c r="L4" s="75"/>
    </row>
    <row r="5" spans="1:12" ht="24" customHeight="1">
      <c r="A5" s="38" t="s">
        <v>100</v>
      </c>
      <c r="B5" s="46" t="s">
        <v>31</v>
      </c>
      <c r="C5" s="46" t="s">
        <v>120</v>
      </c>
      <c r="D5" s="46" t="s">
        <v>33</v>
      </c>
      <c r="E5" s="46" t="s">
        <v>32</v>
      </c>
      <c r="F5" s="46" t="s">
        <v>47</v>
      </c>
      <c r="G5" s="46"/>
      <c r="H5" s="46" t="s">
        <v>31</v>
      </c>
      <c r="I5" s="46" t="s">
        <v>120</v>
      </c>
      <c r="J5" s="46" t="s">
        <v>33</v>
      </c>
      <c r="K5" s="46" t="s">
        <v>32</v>
      </c>
      <c r="L5" s="46" t="s">
        <v>47</v>
      </c>
    </row>
    <row r="6" spans="1:12" ht="18.75" customHeight="1">
      <c r="A6" s="50" t="s">
        <v>141</v>
      </c>
      <c r="B6" s="107">
        <f>'3.2'!B7</f>
        <v>237615</v>
      </c>
      <c r="C6" s="107">
        <f>'3.2'!C7</f>
        <v>62028</v>
      </c>
      <c r="D6" s="107">
        <f>'3.2'!D7</f>
        <v>156855</v>
      </c>
      <c r="E6" s="107">
        <f>'3.2'!E7</f>
        <v>4235</v>
      </c>
      <c r="F6" s="107">
        <f>'3.2'!F7</f>
        <v>12671</v>
      </c>
      <c r="G6" s="109"/>
      <c r="H6" s="107">
        <f>'3.2'!B8</f>
        <v>156233</v>
      </c>
      <c r="I6" s="107">
        <f>'3.2'!C8</f>
        <v>13504</v>
      </c>
      <c r="J6" s="107">
        <f>'3.2'!D8</f>
        <v>105577</v>
      </c>
      <c r="K6" s="107">
        <f>'3.2'!E8</f>
        <v>2290</v>
      </c>
      <c r="L6" s="107">
        <f>'3.2'!F8</f>
        <v>8334</v>
      </c>
    </row>
    <row r="7" spans="1:12" ht="18.75" customHeight="1">
      <c r="A7" s="29" t="s">
        <v>8</v>
      </c>
      <c r="B7" s="109">
        <f>B8+B9</f>
        <v>16202</v>
      </c>
      <c r="C7" s="109">
        <f>C8+C9</f>
        <v>9932</v>
      </c>
      <c r="D7" s="109">
        <f>D8+D9</f>
        <v>5087</v>
      </c>
      <c r="E7" s="109">
        <f>E8+E9</f>
        <v>19</v>
      </c>
      <c r="F7" s="109">
        <f>F8+F9</f>
        <v>142</v>
      </c>
      <c r="G7" s="109"/>
      <c r="H7" s="109">
        <f>H8+H9</f>
        <v>6926</v>
      </c>
      <c r="I7" s="109">
        <f>I8+I9</f>
        <v>2367</v>
      </c>
      <c r="J7" s="109">
        <f>J8+J9</f>
        <v>3146</v>
      </c>
      <c r="K7" s="109">
        <f>K8+K9</f>
        <v>20</v>
      </c>
      <c r="L7" s="109">
        <f>L8+L9</f>
        <v>154</v>
      </c>
    </row>
    <row r="8" spans="1:12" ht="12.75">
      <c r="A8" s="36" t="s">
        <v>26</v>
      </c>
      <c r="B8" s="41">
        <v>1701</v>
      </c>
      <c r="C8" s="41">
        <v>1161</v>
      </c>
      <c r="D8" s="41">
        <v>390</v>
      </c>
      <c r="E8" s="41">
        <v>4</v>
      </c>
      <c r="F8" s="41">
        <v>10</v>
      </c>
      <c r="G8" s="59"/>
      <c r="H8" s="41">
        <v>651</v>
      </c>
      <c r="I8" s="41">
        <v>213</v>
      </c>
      <c r="J8" s="41">
        <v>352</v>
      </c>
      <c r="K8" s="40">
        <v>7</v>
      </c>
      <c r="L8" s="41">
        <v>12</v>
      </c>
    </row>
    <row r="9" spans="1:12" ht="12.75">
      <c r="A9" s="36" t="s">
        <v>27</v>
      </c>
      <c r="B9" s="41">
        <v>14501</v>
      </c>
      <c r="C9" s="41">
        <v>8771</v>
      </c>
      <c r="D9" s="41">
        <v>4697</v>
      </c>
      <c r="E9" s="41">
        <v>15</v>
      </c>
      <c r="F9" s="41">
        <v>132</v>
      </c>
      <c r="G9" s="59"/>
      <c r="H9" s="41">
        <v>6275</v>
      </c>
      <c r="I9" s="41">
        <v>2154</v>
      </c>
      <c r="J9" s="41">
        <v>2794</v>
      </c>
      <c r="K9" s="41">
        <v>13</v>
      </c>
      <c r="L9" s="41">
        <v>142</v>
      </c>
    </row>
    <row r="10" spans="1:12" ht="16.5" customHeight="1">
      <c r="A10" s="69" t="s">
        <v>9</v>
      </c>
      <c r="B10" s="66">
        <f>B11+B12+B13+B14+B15</f>
        <v>60424</v>
      </c>
      <c r="C10" s="66">
        <f>C11+C12+C13+C14+C15</f>
        <v>25026</v>
      </c>
      <c r="D10" s="66">
        <f>D11+D12+D13+D14+D15</f>
        <v>33348</v>
      </c>
      <c r="E10" s="66">
        <f>SUM(E11:E15)</f>
        <v>1176</v>
      </c>
      <c r="F10" s="66">
        <f>SUM(F11:F15)</f>
        <v>2890</v>
      </c>
      <c r="G10" s="66"/>
      <c r="H10" s="66">
        <f>H11+H12+H13+H14+H15</f>
        <v>36974</v>
      </c>
      <c r="I10" s="66">
        <f>I11+I12+I13+I14+I15</f>
        <v>5000</v>
      </c>
      <c r="J10" s="66">
        <f>J11+J12+J13+J14+J15</f>
        <v>21668</v>
      </c>
      <c r="K10" s="66">
        <f>SUM(K11,K12,K13,K14,K15)</f>
        <v>724</v>
      </c>
      <c r="L10" s="66">
        <f>SUM(L11:L15)</f>
        <v>2293</v>
      </c>
    </row>
    <row r="11" spans="1:12" ht="12.75">
      <c r="A11" s="34" t="s">
        <v>29</v>
      </c>
      <c r="B11" s="41">
        <v>2278</v>
      </c>
      <c r="C11" s="41">
        <v>182</v>
      </c>
      <c r="D11" s="41">
        <v>609</v>
      </c>
      <c r="E11" s="199">
        <v>3</v>
      </c>
      <c r="F11" s="40">
        <v>3</v>
      </c>
      <c r="G11" s="85"/>
      <c r="H11" s="41">
        <v>2917</v>
      </c>
      <c r="I11" s="41">
        <v>37</v>
      </c>
      <c r="J11" s="41">
        <v>685</v>
      </c>
      <c r="K11" s="219" t="s">
        <v>224</v>
      </c>
      <c r="L11" s="40">
        <v>6</v>
      </c>
    </row>
    <row r="12" spans="1:12" ht="12.75">
      <c r="A12" s="34" t="s">
        <v>109</v>
      </c>
      <c r="B12" s="41">
        <v>1618</v>
      </c>
      <c r="C12" s="41">
        <v>187</v>
      </c>
      <c r="D12" s="41">
        <v>1292</v>
      </c>
      <c r="E12" s="41">
        <v>848</v>
      </c>
      <c r="F12" s="41">
        <v>109</v>
      </c>
      <c r="G12" s="59"/>
      <c r="H12" s="41">
        <v>868</v>
      </c>
      <c r="I12" s="41">
        <v>44</v>
      </c>
      <c r="J12" s="41">
        <v>704</v>
      </c>
      <c r="K12" s="41">
        <v>486</v>
      </c>
      <c r="L12" s="41">
        <v>70</v>
      </c>
    </row>
    <row r="13" spans="1:12" ht="12.75">
      <c r="A13" s="34" t="s">
        <v>26</v>
      </c>
      <c r="B13" s="41">
        <v>8506</v>
      </c>
      <c r="C13" s="41">
        <v>2111</v>
      </c>
      <c r="D13" s="41">
        <v>5440</v>
      </c>
      <c r="E13" s="41">
        <v>169</v>
      </c>
      <c r="F13" s="41">
        <v>342</v>
      </c>
      <c r="G13" s="59"/>
      <c r="H13" s="41">
        <v>5516</v>
      </c>
      <c r="I13" s="41">
        <v>407</v>
      </c>
      <c r="J13" s="41">
        <v>3952</v>
      </c>
      <c r="K13" s="41">
        <v>81</v>
      </c>
      <c r="L13" s="41">
        <v>242</v>
      </c>
    </row>
    <row r="14" spans="1:12" ht="12.75">
      <c r="A14" s="34" t="s">
        <v>27</v>
      </c>
      <c r="B14" s="41">
        <v>46492</v>
      </c>
      <c r="C14" s="41">
        <v>22472</v>
      </c>
      <c r="D14" s="41">
        <v>25155</v>
      </c>
      <c r="E14" s="41">
        <v>149</v>
      </c>
      <c r="F14" s="41">
        <v>2408</v>
      </c>
      <c r="G14" s="59"/>
      <c r="H14" s="41">
        <v>25074</v>
      </c>
      <c r="I14" s="41">
        <v>4461</v>
      </c>
      <c r="J14" s="41">
        <v>14932</v>
      </c>
      <c r="K14" s="41">
        <v>152</v>
      </c>
      <c r="L14" s="41">
        <v>1918</v>
      </c>
    </row>
    <row r="15" spans="1:12" ht="12.75">
      <c r="A15" s="34" t="s">
        <v>46</v>
      </c>
      <c r="B15" s="41">
        <v>1530</v>
      </c>
      <c r="C15" s="41">
        <v>74</v>
      </c>
      <c r="D15" s="41">
        <v>852</v>
      </c>
      <c r="E15" s="199">
        <v>7</v>
      </c>
      <c r="F15" s="41">
        <v>28</v>
      </c>
      <c r="G15" s="59"/>
      <c r="H15" s="41">
        <v>2599</v>
      </c>
      <c r="I15" s="41">
        <v>51</v>
      </c>
      <c r="J15" s="41">
        <v>1395</v>
      </c>
      <c r="K15" s="199">
        <v>5</v>
      </c>
      <c r="L15" s="41">
        <v>57</v>
      </c>
    </row>
    <row r="16" spans="1:12" ht="16.5" customHeight="1">
      <c r="A16" s="30" t="s">
        <v>10</v>
      </c>
      <c r="B16" s="66">
        <f>SUM(B17:B22)</f>
        <v>175453</v>
      </c>
      <c r="C16" s="66">
        <f>SUM(C17:C22)</f>
        <v>33519</v>
      </c>
      <c r="D16" s="66">
        <f>SUM(D17:D22)</f>
        <v>125173</v>
      </c>
      <c r="E16" s="66">
        <f>SUM(E17:E22)</f>
        <v>3093</v>
      </c>
      <c r="F16" s="66">
        <f>SUM(F17:F22)</f>
        <v>10051</v>
      </c>
      <c r="G16" s="66"/>
      <c r="H16" s="66">
        <f>SUM(H17:H22)</f>
        <v>118973</v>
      </c>
      <c r="I16" s="66">
        <f>SUM(I17:I22)</f>
        <v>7437</v>
      </c>
      <c r="J16" s="66">
        <f>SUM(J17:J22)</f>
        <v>84522</v>
      </c>
      <c r="K16" s="66">
        <f>SUM(K17:K22)</f>
        <v>1574</v>
      </c>
      <c r="L16" s="66">
        <f>SUM(L17:L22)</f>
        <v>6161</v>
      </c>
    </row>
    <row r="17" spans="1:12" ht="12.75" customHeight="1">
      <c r="A17" s="34" t="s">
        <v>142</v>
      </c>
      <c r="B17" s="41">
        <v>158133</v>
      </c>
      <c r="C17" s="41">
        <v>28601</v>
      </c>
      <c r="D17" s="41">
        <v>112171</v>
      </c>
      <c r="E17" s="41">
        <v>2015</v>
      </c>
      <c r="F17" s="41">
        <v>7701</v>
      </c>
      <c r="G17" s="59"/>
      <c r="H17" s="41">
        <v>103862</v>
      </c>
      <c r="I17" s="41">
        <v>5479</v>
      </c>
      <c r="J17" s="41">
        <v>73663</v>
      </c>
      <c r="K17" s="41">
        <v>738</v>
      </c>
      <c r="L17" s="41">
        <v>3966</v>
      </c>
    </row>
    <row r="18" spans="1:12" ht="12.75" customHeight="1">
      <c r="A18" s="34" t="s">
        <v>206</v>
      </c>
      <c r="B18" s="41">
        <v>12864</v>
      </c>
      <c r="C18" s="41">
        <v>3947</v>
      </c>
      <c r="D18" s="41">
        <v>9627</v>
      </c>
      <c r="E18" s="41">
        <v>443</v>
      </c>
      <c r="F18" s="41">
        <v>1869</v>
      </c>
      <c r="G18" s="59"/>
      <c r="H18" s="41">
        <v>10627</v>
      </c>
      <c r="I18" s="41">
        <v>1340</v>
      </c>
      <c r="J18" s="41">
        <v>7481</v>
      </c>
      <c r="K18" s="41">
        <v>227</v>
      </c>
      <c r="L18" s="41">
        <v>1554</v>
      </c>
    </row>
    <row r="19" spans="1:12" ht="12.75" customHeight="1">
      <c r="A19" s="34" t="s">
        <v>207</v>
      </c>
      <c r="B19" s="41">
        <v>848</v>
      </c>
      <c r="C19" s="41">
        <v>310</v>
      </c>
      <c r="D19" s="41">
        <v>565</v>
      </c>
      <c r="E19" s="41">
        <v>39</v>
      </c>
      <c r="F19" s="41">
        <v>122</v>
      </c>
      <c r="G19" s="59"/>
      <c r="H19" s="41">
        <v>1053</v>
      </c>
      <c r="I19" s="41">
        <v>193</v>
      </c>
      <c r="J19" s="41">
        <v>742</v>
      </c>
      <c r="K19" s="41">
        <v>32</v>
      </c>
      <c r="L19" s="41">
        <v>172</v>
      </c>
    </row>
    <row r="20" spans="1:12" ht="12.75" customHeight="1">
      <c r="A20" s="34" t="s">
        <v>26</v>
      </c>
      <c r="B20" s="41">
        <v>1854</v>
      </c>
      <c r="C20" s="41">
        <v>357</v>
      </c>
      <c r="D20" s="41">
        <v>1417</v>
      </c>
      <c r="E20" s="41">
        <v>65</v>
      </c>
      <c r="F20" s="41">
        <v>147</v>
      </c>
      <c r="G20" s="59"/>
      <c r="H20" s="41">
        <v>1067</v>
      </c>
      <c r="I20" s="41">
        <v>102</v>
      </c>
      <c r="J20" s="41">
        <v>822</v>
      </c>
      <c r="K20" s="41">
        <v>21</v>
      </c>
      <c r="L20" s="41">
        <v>98</v>
      </c>
    </row>
    <row r="21" spans="1:12" ht="12.75" customHeight="1">
      <c r="A21" s="34" t="s">
        <v>109</v>
      </c>
      <c r="B21" s="41">
        <v>554</v>
      </c>
      <c r="C21" s="41">
        <v>50</v>
      </c>
      <c r="D21" s="41">
        <v>468</v>
      </c>
      <c r="E21" s="41">
        <v>324</v>
      </c>
      <c r="F21" s="41">
        <v>32</v>
      </c>
      <c r="G21" s="59"/>
      <c r="H21" s="41">
        <v>454</v>
      </c>
      <c r="I21" s="41">
        <v>19</v>
      </c>
      <c r="J21" s="41">
        <v>392</v>
      </c>
      <c r="K21" s="41">
        <v>284</v>
      </c>
      <c r="L21" s="41">
        <v>60</v>
      </c>
    </row>
    <row r="22" spans="1:12" ht="12.75" customHeight="1">
      <c r="A22" s="35" t="s">
        <v>205</v>
      </c>
      <c r="B22" s="45">
        <v>1200</v>
      </c>
      <c r="C22" s="45">
        <v>254</v>
      </c>
      <c r="D22" s="45">
        <v>925</v>
      </c>
      <c r="E22" s="45">
        <v>207</v>
      </c>
      <c r="F22" s="45">
        <v>180</v>
      </c>
      <c r="G22" s="86"/>
      <c r="H22" s="45">
        <v>1910</v>
      </c>
      <c r="I22" s="45">
        <v>304</v>
      </c>
      <c r="J22" s="45">
        <v>1422</v>
      </c>
      <c r="K22" s="45">
        <v>272</v>
      </c>
      <c r="L22" s="45">
        <v>311</v>
      </c>
    </row>
    <row r="23" spans="1:12" ht="24" customHeight="1">
      <c r="A23" s="70"/>
      <c r="B23" s="44"/>
      <c r="C23" s="44"/>
      <c r="D23" s="44"/>
      <c r="E23" s="44"/>
      <c r="F23" s="44"/>
      <c r="G23" s="44"/>
      <c r="H23" s="44"/>
      <c r="I23" s="44"/>
      <c r="J23" s="44"/>
      <c r="K23" s="44"/>
      <c r="L23" s="44"/>
    </row>
    <row r="24" spans="1:12" ht="125.25" customHeight="1">
      <c r="A24" s="256" t="s">
        <v>214</v>
      </c>
      <c r="B24" s="256"/>
      <c r="C24" s="256"/>
      <c r="D24" s="256"/>
      <c r="E24" s="256"/>
      <c r="F24" s="256"/>
      <c r="G24" s="256"/>
      <c r="H24" s="256"/>
      <c r="I24" s="256"/>
      <c r="J24" s="256"/>
      <c r="K24" s="256"/>
      <c r="L24" s="256"/>
    </row>
    <row r="25" spans="1:12" ht="12.75" customHeight="1">
      <c r="A25" s="28"/>
      <c r="B25" s="28"/>
      <c r="C25" s="28"/>
      <c r="D25" s="28"/>
      <c r="E25" s="28"/>
      <c r="F25" s="28"/>
      <c r="G25" s="28"/>
      <c r="H25" s="28"/>
      <c r="I25" s="28"/>
      <c r="J25" s="28"/>
      <c r="K25" s="28"/>
      <c r="L25" s="28"/>
    </row>
    <row r="26" spans="1:12" ht="12.75" customHeight="1">
      <c r="A26" s="28"/>
      <c r="B26" s="28"/>
      <c r="C26" s="28"/>
      <c r="D26" s="28"/>
      <c r="E26" s="28"/>
      <c r="F26" s="28"/>
      <c r="G26" s="28"/>
      <c r="H26" s="28"/>
      <c r="I26" s="28"/>
      <c r="J26" s="28"/>
      <c r="K26" s="28"/>
      <c r="L26" s="28"/>
    </row>
    <row r="27" spans="1:12" ht="12.75">
      <c r="A27" s="24"/>
      <c r="B27" s="28"/>
      <c r="C27" s="28"/>
      <c r="D27" s="28"/>
      <c r="E27" s="28"/>
      <c r="F27" s="28"/>
      <c r="G27" s="28"/>
      <c r="H27" s="28"/>
      <c r="I27" s="28"/>
      <c r="J27" s="28"/>
      <c r="K27" s="28"/>
      <c r="L27" s="28"/>
    </row>
    <row r="28" spans="1:12" ht="12.75">
      <c r="A28" s="28"/>
      <c r="B28" s="28"/>
      <c r="C28" s="28"/>
      <c r="D28" s="28"/>
      <c r="E28" s="28"/>
      <c r="F28" s="28"/>
      <c r="G28" s="28"/>
      <c r="H28" s="28"/>
      <c r="I28" s="28"/>
      <c r="J28" s="28"/>
      <c r="K28" s="28"/>
      <c r="L28" s="28"/>
    </row>
    <row r="29" spans="1:12" ht="12.75">
      <c r="A29" s="28"/>
      <c r="B29" s="28"/>
      <c r="C29" s="28"/>
      <c r="D29" s="28"/>
      <c r="E29" s="28"/>
      <c r="F29" s="28"/>
      <c r="G29" s="28"/>
      <c r="H29" s="28"/>
      <c r="I29" s="28"/>
      <c r="J29" s="28"/>
      <c r="K29" s="28"/>
      <c r="L29" s="28"/>
    </row>
    <row r="30" spans="1:12" ht="12.75">
      <c r="A30" s="28"/>
      <c r="B30" s="28"/>
      <c r="C30" s="28"/>
      <c r="D30" s="28"/>
      <c r="E30" s="28"/>
      <c r="F30" s="28"/>
      <c r="G30" s="28"/>
      <c r="H30" s="28"/>
      <c r="I30" s="28"/>
      <c r="J30" s="28"/>
      <c r="K30" s="28"/>
      <c r="L30" s="28"/>
    </row>
    <row r="31" spans="1:12" ht="12.75">
      <c r="A31" s="28"/>
      <c r="B31" s="28"/>
      <c r="C31" s="28"/>
      <c r="D31" s="28"/>
      <c r="E31" s="28"/>
      <c r="F31" s="28"/>
      <c r="G31" s="28"/>
      <c r="H31" s="28"/>
      <c r="I31" s="28"/>
      <c r="J31" s="28"/>
      <c r="K31" s="28"/>
      <c r="L31" s="28"/>
    </row>
    <row r="32" spans="1:12" ht="12.75">
      <c r="A32" s="28"/>
      <c r="B32" s="28"/>
      <c r="C32" s="28"/>
      <c r="D32" s="28"/>
      <c r="E32" s="28"/>
      <c r="F32" s="28"/>
      <c r="G32" s="28"/>
      <c r="H32" s="28"/>
      <c r="I32" s="28"/>
      <c r="J32" s="28"/>
      <c r="K32" s="28"/>
      <c r="L32" s="28"/>
    </row>
    <row r="33" spans="1:12" ht="12.75">
      <c r="A33" s="28"/>
      <c r="B33" s="28"/>
      <c r="C33" s="28"/>
      <c r="D33" s="28"/>
      <c r="E33" s="28"/>
      <c r="F33" s="28"/>
      <c r="G33" s="28"/>
      <c r="H33" s="28"/>
      <c r="I33" s="28"/>
      <c r="J33" s="28"/>
      <c r="K33" s="28"/>
      <c r="L33" s="28"/>
    </row>
    <row r="34" spans="1:12" ht="12.75">
      <c r="A34" s="28"/>
      <c r="B34" s="28"/>
      <c r="C34" s="28"/>
      <c r="D34" s="28"/>
      <c r="E34" s="28"/>
      <c r="F34" s="28"/>
      <c r="G34" s="28"/>
      <c r="H34" s="28"/>
      <c r="I34" s="28"/>
      <c r="J34" s="28"/>
      <c r="K34" s="28"/>
      <c r="L34" s="28"/>
    </row>
    <row r="35" spans="1:12" ht="12.75">
      <c r="A35" s="30"/>
      <c r="B35" s="28"/>
      <c r="C35" s="28"/>
      <c r="D35" s="28"/>
      <c r="E35" s="28"/>
      <c r="F35" s="28"/>
      <c r="G35" s="28"/>
      <c r="H35" s="28"/>
      <c r="I35" s="28"/>
      <c r="J35" s="28"/>
      <c r="K35" s="28"/>
      <c r="L35" s="28"/>
    </row>
    <row r="36" spans="1:12" ht="12.75">
      <c r="A36" s="31"/>
      <c r="B36" s="28"/>
      <c r="C36" s="28"/>
      <c r="D36" s="28"/>
      <c r="E36" s="28"/>
      <c r="F36" s="28"/>
      <c r="G36" s="28"/>
      <c r="H36" s="28"/>
      <c r="I36" s="28"/>
      <c r="J36" s="28"/>
      <c r="K36" s="28"/>
      <c r="L36" s="28"/>
    </row>
    <row r="37" spans="1:12" ht="12.75">
      <c r="A37" s="31"/>
      <c r="B37" s="28"/>
      <c r="C37" s="28"/>
      <c r="D37" s="28"/>
      <c r="E37" s="28"/>
      <c r="F37" s="28"/>
      <c r="G37" s="28"/>
      <c r="H37" s="28"/>
      <c r="I37" s="28"/>
      <c r="J37" s="28"/>
      <c r="K37" s="28"/>
      <c r="L37" s="28"/>
    </row>
    <row r="38" spans="1:12" ht="12.75">
      <c r="A38" s="24"/>
      <c r="B38" s="28"/>
      <c r="C38" s="28"/>
      <c r="D38" s="28"/>
      <c r="E38" s="28"/>
      <c r="F38" s="28"/>
      <c r="G38" s="28"/>
      <c r="H38" s="28"/>
      <c r="I38" s="28"/>
      <c r="J38" s="28"/>
      <c r="K38" s="28"/>
      <c r="L38" s="28"/>
    </row>
    <row r="39" spans="1:12" ht="12.75">
      <c r="A39" s="28"/>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row r="43" spans="1:12" ht="12.75">
      <c r="A43" s="28"/>
      <c r="B43" s="28"/>
      <c r="C43" s="28"/>
      <c r="D43" s="28"/>
      <c r="E43" s="28"/>
      <c r="F43" s="28"/>
      <c r="G43" s="28"/>
      <c r="H43" s="28"/>
      <c r="I43" s="28"/>
      <c r="J43" s="28"/>
      <c r="K43" s="28"/>
      <c r="L43" s="28"/>
    </row>
    <row r="44" spans="1:12" ht="12.75">
      <c r="A44" s="29"/>
      <c r="B44" s="28"/>
      <c r="C44" s="28"/>
      <c r="D44" s="28"/>
      <c r="E44" s="28"/>
      <c r="F44" s="28"/>
      <c r="G44" s="28"/>
      <c r="H44" s="28"/>
      <c r="I44" s="28"/>
      <c r="J44" s="28"/>
      <c r="K44" s="28"/>
      <c r="L44" s="28"/>
    </row>
    <row r="45" spans="1:12" ht="12.75">
      <c r="A45" s="47"/>
      <c r="B45" s="39"/>
      <c r="C45" s="39"/>
      <c r="D45" s="39"/>
      <c r="E45" s="39"/>
      <c r="F45" s="39"/>
      <c r="G45" s="39"/>
      <c r="H45" s="39"/>
      <c r="I45" s="39"/>
      <c r="J45" s="39"/>
      <c r="K45" s="39"/>
      <c r="L45" s="39"/>
    </row>
    <row r="46" spans="1:12" ht="15" customHeight="1">
      <c r="A46" s="24"/>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row r="52" spans="1:12" ht="12.75">
      <c r="A52" s="28"/>
      <c r="B52" s="28"/>
      <c r="C52" s="28"/>
      <c r="D52" s="28"/>
      <c r="E52" s="28"/>
      <c r="F52" s="28"/>
      <c r="G52" s="28"/>
      <c r="H52" s="28"/>
      <c r="I52" s="28"/>
      <c r="J52" s="28"/>
      <c r="K52" s="28"/>
      <c r="L52" s="28"/>
    </row>
    <row r="53" spans="1:12" ht="12.75">
      <c r="A53" s="28"/>
      <c r="B53" s="28"/>
      <c r="C53" s="28"/>
      <c r="D53" s="28"/>
      <c r="E53" s="28"/>
      <c r="F53" s="28"/>
      <c r="G53" s="28"/>
      <c r="H53" s="28"/>
      <c r="I53" s="28"/>
      <c r="J53" s="28"/>
      <c r="K53" s="28"/>
      <c r="L53" s="28"/>
    </row>
    <row r="54" spans="1:12" ht="12.75">
      <c r="A54" s="28"/>
      <c r="B54" s="28"/>
      <c r="C54" s="28"/>
      <c r="D54" s="28"/>
      <c r="E54" s="28"/>
      <c r="F54" s="28"/>
      <c r="G54" s="28"/>
      <c r="H54" s="28"/>
      <c r="I54" s="28"/>
      <c r="J54" s="28"/>
      <c r="K54" s="28"/>
      <c r="L54" s="28"/>
    </row>
    <row r="55" spans="1:12" ht="12.75">
      <c r="A55" s="28"/>
      <c r="B55" s="28"/>
      <c r="C55" s="28"/>
      <c r="D55" s="28"/>
      <c r="E55" s="28"/>
      <c r="F55" s="28"/>
      <c r="G55" s="28"/>
      <c r="H55" s="28"/>
      <c r="I55" s="28"/>
      <c r="J55" s="28"/>
      <c r="K55" s="28"/>
      <c r="L55" s="28"/>
    </row>
    <row r="56" spans="1:12" ht="12.75">
      <c r="A56" s="28"/>
      <c r="B56" s="28"/>
      <c r="C56" s="28"/>
      <c r="D56" s="28"/>
      <c r="E56" s="28"/>
      <c r="F56" s="28"/>
      <c r="G56" s="28"/>
      <c r="H56" s="28"/>
      <c r="I56" s="28"/>
      <c r="J56" s="28"/>
      <c r="K56" s="28"/>
      <c r="L56" s="28"/>
    </row>
    <row r="57" spans="1:12" ht="12.75">
      <c r="A57" s="28"/>
      <c r="B57" s="28"/>
      <c r="C57" s="28"/>
      <c r="D57" s="28"/>
      <c r="E57" s="28"/>
      <c r="F57" s="28"/>
      <c r="G57" s="28"/>
      <c r="H57" s="28"/>
      <c r="I57" s="28"/>
      <c r="J57" s="28"/>
      <c r="K57" s="28"/>
      <c r="L57" s="28"/>
    </row>
  </sheetData>
  <sheetProtection/>
  <mergeCells count="3">
    <mergeCell ref="A1:L1"/>
    <mergeCell ref="A3:L3"/>
    <mergeCell ref="A24:L2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N46"/>
  <sheetViews>
    <sheetView zoomScalePageLayoutView="0" workbookViewId="0" topLeftCell="A1">
      <selection activeCell="L2" sqref="L2"/>
    </sheetView>
  </sheetViews>
  <sheetFormatPr defaultColWidth="9.140625" defaultRowHeight="12.75"/>
  <cols>
    <col min="1" max="1" width="21.8515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252" t="s">
        <v>229</v>
      </c>
      <c r="B1" s="253"/>
      <c r="C1" s="253"/>
      <c r="D1" s="253"/>
      <c r="E1" s="253"/>
      <c r="F1" s="253"/>
      <c r="G1" s="253"/>
      <c r="H1" s="253"/>
      <c r="I1" s="253"/>
      <c r="J1" s="253"/>
      <c r="K1" s="253"/>
      <c r="L1" s="253"/>
    </row>
    <row r="2" spans="1:12" ht="4.5" customHeight="1">
      <c r="A2" s="72"/>
      <c r="B2" s="73"/>
      <c r="C2" s="73"/>
      <c r="D2" s="73"/>
      <c r="E2" s="73"/>
      <c r="F2" s="73"/>
      <c r="G2" s="73"/>
      <c r="H2" s="73"/>
      <c r="I2" s="73"/>
      <c r="J2" s="73"/>
      <c r="K2" s="73"/>
      <c r="L2" s="73"/>
    </row>
    <row r="3" spans="1:12" ht="27" customHeight="1">
      <c r="A3" s="255" t="s">
        <v>179</v>
      </c>
      <c r="B3" s="255"/>
      <c r="C3" s="255"/>
      <c r="D3" s="255"/>
      <c r="E3" s="255"/>
      <c r="F3" s="255"/>
      <c r="G3" s="255"/>
      <c r="H3" s="255"/>
      <c r="I3" s="255"/>
      <c r="J3" s="255"/>
      <c r="K3" s="255"/>
      <c r="L3" s="255"/>
    </row>
    <row r="4" spans="1:12" ht="15.75" customHeight="1">
      <c r="A4" s="71" t="s">
        <v>99</v>
      </c>
      <c r="B4" s="75" t="s">
        <v>16</v>
      </c>
      <c r="C4" s="75"/>
      <c r="D4" s="76"/>
      <c r="E4" s="75"/>
      <c r="F4" s="75"/>
      <c r="G4" s="71"/>
      <c r="H4" s="75" t="s">
        <v>18</v>
      </c>
      <c r="I4" s="75"/>
      <c r="J4" s="75"/>
      <c r="K4" s="75"/>
      <c r="L4" s="75"/>
    </row>
    <row r="5" spans="1:12" ht="24.75" customHeight="1">
      <c r="A5" s="38" t="s">
        <v>101</v>
      </c>
      <c r="B5" s="46" t="s">
        <v>31</v>
      </c>
      <c r="C5" s="46" t="s">
        <v>120</v>
      </c>
      <c r="D5" s="46" t="s">
        <v>33</v>
      </c>
      <c r="E5" s="46" t="s">
        <v>32</v>
      </c>
      <c r="F5" s="46" t="s">
        <v>47</v>
      </c>
      <c r="G5" s="46"/>
      <c r="H5" s="46" t="s">
        <v>31</v>
      </c>
      <c r="I5" s="46" t="s">
        <v>120</v>
      </c>
      <c r="J5" s="46" t="s">
        <v>33</v>
      </c>
      <c r="K5" s="46" t="s">
        <v>32</v>
      </c>
      <c r="L5" s="46" t="s">
        <v>47</v>
      </c>
    </row>
    <row r="6" spans="1:12" ht="18.75" customHeight="1">
      <c r="A6" s="47" t="s">
        <v>141</v>
      </c>
      <c r="B6" s="107">
        <f>'3.2'!B10</f>
        <v>215357</v>
      </c>
      <c r="C6" s="107">
        <f>'3.2'!C10</f>
        <v>45701</v>
      </c>
      <c r="D6" s="107">
        <f>'3.2'!D10</f>
        <v>147524</v>
      </c>
      <c r="E6" s="107">
        <f>'3.2'!E10</f>
        <v>4132</v>
      </c>
      <c r="F6" s="107">
        <f>'3.2'!F10</f>
        <v>11190</v>
      </c>
      <c r="G6" s="109"/>
      <c r="H6" s="107">
        <f>'3.2'!B11</f>
        <v>147265</v>
      </c>
      <c r="I6" s="107">
        <f>'3.2'!C11</f>
        <v>10151</v>
      </c>
      <c r="J6" s="107">
        <f>'3.2'!D11</f>
        <v>100112</v>
      </c>
      <c r="K6" s="107">
        <f>'3.2'!E11</f>
        <v>2205</v>
      </c>
      <c r="L6" s="107">
        <f>'3.2'!F11</f>
        <v>7143</v>
      </c>
    </row>
    <row r="7" spans="1:12" ht="16.5" customHeight="1">
      <c r="A7" s="47" t="s">
        <v>8</v>
      </c>
      <c r="B7" s="109">
        <f>B8+B9</f>
        <v>7390</v>
      </c>
      <c r="C7" s="109">
        <f>C8+C9</f>
        <v>3609</v>
      </c>
      <c r="D7" s="109">
        <f>D8+D9</f>
        <v>2936</v>
      </c>
      <c r="E7" s="109">
        <f>SUM(E8:E9)</f>
        <v>11</v>
      </c>
      <c r="F7" s="109">
        <f>SUM(F8:F9)</f>
        <v>46</v>
      </c>
      <c r="G7" s="110"/>
      <c r="H7" s="109">
        <f>H8+H9</f>
        <v>3803</v>
      </c>
      <c r="I7" s="109">
        <f>I8+I9</f>
        <v>970</v>
      </c>
      <c r="J7" s="109">
        <f>J8+J9</f>
        <v>1833</v>
      </c>
      <c r="K7" s="109">
        <f>SUM(K8:K9)</f>
        <v>6</v>
      </c>
      <c r="L7" s="109">
        <f>SUM(L8:L9)</f>
        <v>51</v>
      </c>
    </row>
    <row r="8" spans="1:12" ht="12.75" customHeight="1">
      <c r="A8" s="36" t="s">
        <v>26</v>
      </c>
      <c r="B8" s="41">
        <v>436</v>
      </c>
      <c r="C8" s="41">
        <v>182</v>
      </c>
      <c r="D8" s="41">
        <v>196</v>
      </c>
      <c r="E8" s="41">
        <v>3</v>
      </c>
      <c r="F8" s="40">
        <v>5</v>
      </c>
      <c r="G8" s="59"/>
      <c r="H8" s="41">
        <v>317</v>
      </c>
      <c r="I8" s="41">
        <v>51</v>
      </c>
      <c r="J8" s="41">
        <v>203</v>
      </c>
      <c r="K8" s="199">
        <v>3</v>
      </c>
      <c r="L8" s="199">
        <v>5</v>
      </c>
    </row>
    <row r="9" spans="1:12" ht="12.75">
      <c r="A9" s="36" t="s">
        <v>27</v>
      </c>
      <c r="B9" s="41">
        <v>6954</v>
      </c>
      <c r="C9" s="41">
        <v>3427</v>
      </c>
      <c r="D9" s="41">
        <v>2740</v>
      </c>
      <c r="E9" s="199">
        <v>8</v>
      </c>
      <c r="F9" s="41">
        <v>41</v>
      </c>
      <c r="G9" s="59"/>
      <c r="H9" s="41">
        <v>3486</v>
      </c>
      <c r="I9" s="41">
        <v>919</v>
      </c>
      <c r="J9" s="41">
        <v>1630</v>
      </c>
      <c r="K9" s="41">
        <v>3</v>
      </c>
      <c r="L9" s="41">
        <v>46</v>
      </c>
    </row>
    <row r="10" spans="1:12" ht="16.5" customHeight="1">
      <c r="A10" s="69" t="s">
        <v>9</v>
      </c>
      <c r="B10" s="66">
        <f>B11+B12+B13+B14+B15</f>
        <v>41507</v>
      </c>
      <c r="C10" s="66">
        <f>C11+C12+C13+C14+C15</f>
        <v>11593</v>
      </c>
      <c r="D10" s="66">
        <f>D11+D12+D13+D14+D15</f>
        <v>24366</v>
      </c>
      <c r="E10" s="66">
        <f>SUM(E11:E15)</f>
        <v>1082</v>
      </c>
      <c r="F10" s="66">
        <f>SUM(F11:F15)</f>
        <v>1400</v>
      </c>
      <c r="G10" s="106"/>
      <c r="H10" s="66">
        <f>H11+H12+H13+H14+H15</f>
        <v>29172</v>
      </c>
      <c r="I10" s="66">
        <f>I11+I12+I13+I14+I15</f>
        <v>2376</v>
      </c>
      <c r="J10" s="66">
        <f>J11+J12+J13+J14+J15</f>
        <v>16512</v>
      </c>
      <c r="K10" s="66">
        <f>SUM(K11,K12,K13,K14,K15)</f>
        <v>645</v>
      </c>
      <c r="L10" s="66">
        <f>SUM(L11:L15)</f>
        <v>1096</v>
      </c>
    </row>
    <row r="11" spans="1:13" ht="12.75">
      <c r="A11" s="34" t="s">
        <v>29</v>
      </c>
      <c r="B11" s="41">
        <v>2249</v>
      </c>
      <c r="C11" s="41">
        <v>167</v>
      </c>
      <c r="D11" s="41">
        <v>594</v>
      </c>
      <c r="E11" s="199">
        <v>3</v>
      </c>
      <c r="F11" s="219" t="s">
        <v>224</v>
      </c>
      <c r="G11" s="191"/>
      <c r="H11" s="199">
        <v>2900</v>
      </c>
      <c r="I11" s="199">
        <v>30</v>
      </c>
      <c r="J11" s="199">
        <v>671</v>
      </c>
      <c r="K11" s="219" t="s">
        <v>224</v>
      </c>
      <c r="L11" s="219" t="s">
        <v>224</v>
      </c>
      <c r="M11" s="220"/>
    </row>
    <row r="12" spans="1:12" ht="12.75">
      <c r="A12" s="34" t="s">
        <v>109</v>
      </c>
      <c r="B12" s="41">
        <v>1618</v>
      </c>
      <c r="C12" s="41">
        <v>187</v>
      </c>
      <c r="D12" s="41">
        <v>1292</v>
      </c>
      <c r="E12" s="199">
        <v>848</v>
      </c>
      <c r="F12" s="199">
        <v>109</v>
      </c>
      <c r="G12" s="191"/>
      <c r="H12" s="199">
        <v>868</v>
      </c>
      <c r="I12" s="199">
        <v>44</v>
      </c>
      <c r="J12" s="199">
        <v>704</v>
      </c>
      <c r="K12" s="199">
        <v>486</v>
      </c>
      <c r="L12" s="199">
        <v>70</v>
      </c>
    </row>
    <row r="13" spans="1:12" ht="12.75">
      <c r="A13" s="34" t="s">
        <v>26</v>
      </c>
      <c r="B13" s="41">
        <v>6939</v>
      </c>
      <c r="C13" s="41">
        <v>1025</v>
      </c>
      <c r="D13" s="41">
        <v>4661</v>
      </c>
      <c r="E13" s="199">
        <v>137</v>
      </c>
      <c r="F13" s="199">
        <v>228</v>
      </c>
      <c r="G13" s="191"/>
      <c r="H13" s="199">
        <v>4697</v>
      </c>
      <c r="I13" s="199">
        <v>227</v>
      </c>
      <c r="J13" s="199">
        <v>3323</v>
      </c>
      <c r="K13" s="199">
        <v>61</v>
      </c>
      <c r="L13" s="199">
        <v>128</v>
      </c>
    </row>
    <row r="14" spans="1:12" ht="12.75">
      <c r="A14" s="34" t="s">
        <v>27</v>
      </c>
      <c r="B14" s="41">
        <v>29171</v>
      </c>
      <c r="C14" s="41">
        <v>10140</v>
      </c>
      <c r="D14" s="41">
        <v>16967</v>
      </c>
      <c r="E14" s="199">
        <v>87</v>
      </c>
      <c r="F14" s="199">
        <v>1035</v>
      </c>
      <c r="G14" s="191"/>
      <c r="H14" s="199">
        <v>18108</v>
      </c>
      <c r="I14" s="199">
        <v>2024</v>
      </c>
      <c r="J14" s="199">
        <v>10419</v>
      </c>
      <c r="K14" s="199">
        <v>93</v>
      </c>
      <c r="L14" s="199">
        <v>841</v>
      </c>
    </row>
    <row r="15" spans="1:12" ht="12.75" customHeight="1">
      <c r="A15" s="34" t="s">
        <v>46</v>
      </c>
      <c r="B15" s="41">
        <v>1530</v>
      </c>
      <c r="C15" s="41">
        <v>74</v>
      </c>
      <c r="D15" s="41">
        <v>852</v>
      </c>
      <c r="E15" s="199">
        <v>7</v>
      </c>
      <c r="F15" s="199">
        <v>28</v>
      </c>
      <c r="G15" s="191"/>
      <c r="H15" s="199">
        <v>2599</v>
      </c>
      <c r="I15" s="199">
        <v>51</v>
      </c>
      <c r="J15" s="199">
        <v>1395</v>
      </c>
      <c r="K15" s="199">
        <v>5</v>
      </c>
      <c r="L15" s="199">
        <v>57</v>
      </c>
    </row>
    <row r="16" spans="1:12" ht="16.5" customHeight="1">
      <c r="A16" s="30" t="s">
        <v>10</v>
      </c>
      <c r="B16" s="66">
        <f>SUM(B17:B22)</f>
        <v>175101</v>
      </c>
      <c r="C16" s="66">
        <f>SUM(C17:C22)</f>
        <v>33249</v>
      </c>
      <c r="D16" s="66">
        <f>SUM(D17:D22)</f>
        <v>125036</v>
      </c>
      <c r="E16" s="66">
        <f>SUM(E17:E22)</f>
        <v>3088</v>
      </c>
      <c r="F16" s="66">
        <f>SUM(F17:F22)</f>
        <v>10002</v>
      </c>
      <c r="G16" s="66"/>
      <c r="H16" s="66">
        <f>SUM(H17:H22)</f>
        <v>118948</v>
      </c>
      <c r="I16" s="66">
        <f>SUM(I17:I22)</f>
        <v>7422</v>
      </c>
      <c r="J16" s="66">
        <f>SUM(J17:J22)</f>
        <v>84511</v>
      </c>
      <c r="K16" s="66">
        <f>SUM(K17:K22)</f>
        <v>1573</v>
      </c>
      <c r="L16" s="66">
        <f>SUM(L17:L22)</f>
        <v>6157</v>
      </c>
    </row>
    <row r="17" spans="1:14" ht="12.75" customHeight="1">
      <c r="A17" s="34" t="s">
        <v>142</v>
      </c>
      <c r="B17" s="41">
        <v>157783</v>
      </c>
      <c r="C17" s="41">
        <v>28334</v>
      </c>
      <c r="D17" s="41">
        <v>112038</v>
      </c>
      <c r="E17" s="41">
        <v>2010</v>
      </c>
      <c r="F17" s="41">
        <v>7653</v>
      </c>
      <c r="G17" s="59"/>
      <c r="H17" s="41">
        <v>103837</v>
      </c>
      <c r="I17" s="41">
        <v>5464</v>
      </c>
      <c r="J17" s="41">
        <v>73652</v>
      </c>
      <c r="K17" s="41">
        <v>737</v>
      </c>
      <c r="L17" s="41">
        <v>3962</v>
      </c>
      <c r="N17" s="217"/>
    </row>
    <row r="18" spans="1:14" ht="12.75" customHeight="1">
      <c r="A18" s="34" t="s">
        <v>206</v>
      </c>
      <c r="B18" s="41">
        <v>12864</v>
      </c>
      <c r="C18" s="41">
        <v>3946</v>
      </c>
      <c r="D18" s="41">
        <v>9625</v>
      </c>
      <c r="E18" s="41">
        <v>443</v>
      </c>
      <c r="F18" s="41">
        <v>1868</v>
      </c>
      <c r="G18" s="59"/>
      <c r="H18" s="41">
        <v>10627</v>
      </c>
      <c r="I18" s="41">
        <v>1340</v>
      </c>
      <c r="J18" s="41">
        <v>7481</v>
      </c>
      <c r="K18" s="41">
        <v>227</v>
      </c>
      <c r="L18" s="41">
        <v>1554</v>
      </c>
      <c r="N18" s="217"/>
    </row>
    <row r="19" spans="1:14" ht="12.75">
      <c r="A19" s="34" t="s">
        <v>207</v>
      </c>
      <c r="B19" s="41">
        <v>846</v>
      </c>
      <c r="C19" s="41">
        <v>308</v>
      </c>
      <c r="D19" s="41">
        <v>563</v>
      </c>
      <c r="E19" s="41">
        <v>39</v>
      </c>
      <c r="F19" s="41">
        <v>122</v>
      </c>
      <c r="G19" s="59"/>
      <c r="H19" s="41">
        <v>1053</v>
      </c>
      <c r="I19" s="41">
        <v>193</v>
      </c>
      <c r="J19" s="41">
        <v>742</v>
      </c>
      <c r="K19" s="41">
        <v>32</v>
      </c>
      <c r="L19" s="41">
        <v>172</v>
      </c>
      <c r="N19" s="217"/>
    </row>
    <row r="20" spans="1:14" ht="12.75">
      <c r="A20" s="34" t="s">
        <v>26</v>
      </c>
      <c r="B20" s="41">
        <v>1854</v>
      </c>
      <c r="C20" s="41">
        <v>357</v>
      </c>
      <c r="D20" s="41">
        <v>1417</v>
      </c>
      <c r="E20" s="41">
        <v>65</v>
      </c>
      <c r="F20" s="41">
        <v>147</v>
      </c>
      <c r="G20" s="59"/>
      <c r="H20" s="41">
        <v>1067</v>
      </c>
      <c r="I20" s="41">
        <v>102</v>
      </c>
      <c r="J20" s="41">
        <v>822</v>
      </c>
      <c r="K20" s="41">
        <v>21</v>
      </c>
      <c r="L20" s="41">
        <v>98</v>
      </c>
      <c r="N20" s="217"/>
    </row>
    <row r="21" spans="1:14" ht="12" customHeight="1">
      <c r="A21" s="34" t="s">
        <v>109</v>
      </c>
      <c r="B21" s="41">
        <v>554</v>
      </c>
      <c r="C21" s="41">
        <v>50</v>
      </c>
      <c r="D21" s="41">
        <v>468</v>
      </c>
      <c r="E21" s="41">
        <v>324</v>
      </c>
      <c r="F21" s="41">
        <v>32</v>
      </c>
      <c r="G21" s="59"/>
      <c r="H21" s="41">
        <v>454</v>
      </c>
      <c r="I21" s="41">
        <v>19</v>
      </c>
      <c r="J21" s="41">
        <v>392</v>
      </c>
      <c r="K21" s="41">
        <v>284</v>
      </c>
      <c r="L21" s="41">
        <v>60</v>
      </c>
      <c r="N21" s="217"/>
    </row>
    <row r="22" spans="1:14" ht="12" customHeight="1">
      <c r="A22" s="35" t="s">
        <v>205</v>
      </c>
      <c r="B22" s="45">
        <v>1200</v>
      </c>
      <c r="C22" s="45">
        <v>254</v>
      </c>
      <c r="D22" s="45">
        <v>925</v>
      </c>
      <c r="E22" s="45">
        <v>207</v>
      </c>
      <c r="F22" s="45">
        <v>180</v>
      </c>
      <c r="G22" s="86"/>
      <c r="H22" s="45">
        <v>1910</v>
      </c>
      <c r="I22" s="45">
        <v>304</v>
      </c>
      <c r="J22" s="45">
        <v>1422</v>
      </c>
      <c r="K22" s="45">
        <v>272</v>
      </c>
      <c r="L22" s="45">
        <v>311</v>
      </c>
      <c r="N22" s="44"/>
    </row>
    <row r="23" spans="1:12" ht="24" customHeight="1">
      <c r="A23" s="32"/>
      <c r="B23" s="44"/>
      <c r="C23" s="44"/>
      <c r="D23" s="44"/>
      <c r="E23" s="44"/>
      <c r="F23" s="44"/>
      <c r="G23" s="44"/>
      <c r="H23" s="44"/>
      <c r="I23" s="44"/>
      <c r="J23" s="44"/>
      <c r="K23" s="44"/>
      <c r="L23" s="44"/>
    </row>
    <row r="24" spans="1:12" ht="123.75" customHeight="1">
      <c r="A24" s="259" t="s">
        <v>215</v>
      </c>
      <c r="B24" s="251"/>
      <c r="C24" s="251"/>
      <c r="D24" s="251"/>
      <c r="E24" s="251"/>
      <c r="F24" s="251"/>
      <c r="G24" s="251"/>
      <c r="H24" s="251"/>
      <c r="I24" s="251"/>
      <c r="J24" s="251"/>
      <c r="K24" s="251"/>
      <c r="L24" s="251"/>
    </row>
    <row r="25" spans="1:12" ht="7.5" customHeight="1">
      <c r="A25" s="28"/>
      <c r="B25" s="28"/>
      <c r="C25" s="28"/>
      <c r="D25" s="28"/>
      <c r="E25" s="28"/>
      <c r="F25" s="28"/>
      <c r="G25" s="28"/>
      <c r="H25" s="28"/>
      <c r="I25" s="28"/>
      <c r="J25" s="28"/>
      <c r="K25" s="28"/>
      <c r="L25" s="28"/>
    </row>
    <row r="26" spans="1:12" ht="7.5" customHeight="1">
      <c r="A26" s="28"/>
      <c r="B26" s="28"/>
      <c r="C26" s="28"/>
      <c r="D26" s="28"/>
      <c r="E26" s="28"/>
      <c r="F26" s="28"/>
      <c r="G26" s="28"/>
      <c r="H26" s="28"/>
      <c r="I26" s="28"/>
      <c r="J26" s="28"/>
      <c r="K26" s="28"/>
      <c r="L26" s="28"/>
    </row>
    <row r="27" spans="1:12" ht="7.5" customHeight="1">
      <c r="A27" s="24"/>
      <c r="B27" s="28"/>
      <c r="C27" s="28"/>
      <c r="D27" s="28"/>
      <c r="E27" s="28"/>
      <c r="F27" s="28"/>
      <c r="G27" s="28"/>
      <c r="H27" s="28"/>
      <c r="I27" s="28"/>
      <c r="J27" s="28"/>
      <c r="K27" s="28"/>
      <c r="L27" s="28"/>
    </row>
    <row r="28" spans="1:12" ht="28.5" customHeight="1">
      <c r="A28" s="252" t="s">
        <v>213</v>
      </c>
      <c r="B28" s="253"/>
      <c r="C28" s="253"/>
      <c r="D28" s="253"/>
      <c r="E28" s="253"/>
      <c r="F28" s="253"/>
      <c r="G28" s="253"/>
      <c r="H28" s="253"/>
      <c r="I28" s="253"/>
      <c r="J28" s="253"/>
      <c r="K28" s="253"/>
      <c r="L28" s="253"/>
    </row>
    <row r="29" spans="1:12" ht="6" customHeight="1">
      <c r="A29" s="72"/>
      <c r="B29" s="73"/>
      <c r="C29" s="73"/>
      <c r="D29" s="73"/>
      <c r="E29" s="73"/>
      <c r="F29" s="73"/>
      <c r="G29" s="73"/>
      <c r="H29" s="73"/>
      <c r="I29" s="73"/>
      <c r="J29" s="73"/>
      <c r="K29" s="73"/>
      <c r="L29" s="73"/>
    </row>
    <row r="30" spans="1:12" ht="25.5" customHeight="1">
      <c r="A30" s="257" t="s">
        <v>180</v>
      </c>
      <c r="B30" s="257"/>
      <c r="C30" s="257"/>
      <c r="D30" s="257"/>
      <c r="E30" s="257"/>
      <c r="F30" s="257"/>
      <c r="G30" s="257"/>
      <c r="H30" s="257"/>
      <c r="I30" s="257"/>
      <c r="J30" s="257"/>
      <c r="K30" s="257"/>
      <c r="L30" s="257"/>
    </row>
    <row r="31" spans="1:12" ht="18.75" customHeight="1">
      <c r="A31" s="25" t="s">
        <v>99</v>
      </c>
      <c r="B31" s="75" t="s">
        <v>16</v>
      </c>
      <c r="C31" s="75"/>
      <c r="D31" s="76"/>
      <c r="E31" s="75"/>
      <c r="F31" s="75"/>
      <c r="G31" s="25"/>
      <c r="H31" s="75" t="s">
        <v>18</v>
      </c>
      <c r="I31" s="75"/>
      <c r="J31" s="75"/>
      <c r="K31" s="75"/>
      <c r="L31" s="75"/>
    </row>
    <row r="32" spans="1:12" ht="33.75">
      <c r="A32" s="38" t="s">
        <v>101</v>
      </c>
      <c r="B32" s="46" t="s">
        <v>31</v>
      </c>
      <c r="C32" s="46" t="s">
        <v>120</v>
      </c>
      <c r="D32" s="46" t="s">
        <v>33</v>
      </c>
      <c r="E32" s="46" t="s">
        <v>32</v>
      </c>
      <c r="F32" s="46" t="s">
        <v>47</v>
      </c>
      <c r="G32" s="46"/>
      <c r="H32" s="46" t="s">
        <v>31</v>
      </c>
      <c r="I32" s="46" t="s">
        <v>120</v>
      </c>
      <c r="J32" s="46" t="s">
        <v>33</v>
      </c>
      <c r="K32" s="46" t="s">
        <v>32</v>
      </c>
      <c r="L32" s="46" t="s">
        <v>47</v>
      </c>
    </row>
    <row r="33" spans="1:12" ht="18.75" customHeight="1">
      <c r="A33" s="47" t="s">
        <v>141</v>
      </c>
      <c r="B33" s="107">
        <f>'3.2'!B13</f>
        <v>27128</v>
      </c>
      <c r="C33" s="107">
        <f>'3.2'!C13</f>
        <v>19419</v>
      </c>
      <c r="D33" s="107">
        <f>'3.2'!D13</f>
        <v>11811</v>
      </c>
      <c r="E33" s="107">
        <f>'3.2'!E13</f>
        <v>122</v>
      </c>
      <c r="F33" s="107">
        <f>'3.2'!F13</f>
        <v>1799</v>
      </c>
      <c r="G33" s="109"/>
      <c r="H33" s="107">
        <f>'3.2'!B14</f>
        <v>11186</v>
      </c>
      <c r="I33" s="107">
        <f>'3.2'!C14</f>
        <v>3979</v>
      </c>
      <c r="J33" s="107">
        <f>'3.2'!D14</f>
        <v>6903</v>
      </c>
      <c r="K33" s="107">
        <f>'3.2'!E14</f>
        <v>100</v>
      </c>
      <c r="L33" s="107">
        <f>'3.2'!F14</f>
        <v>1427</v>
      </c>
    </row>
    <row r="34" spans="1:12" ht="16.5" customHeight="1">
      <c r="A34" s="47" t="s">
        <v>8</v>
      </c>
      <c r="B34" s="109">
        <f>B35+B36</f>
        <v>10468</v>
      </c>
      <c r="C34" s="109">
        <f>C35+C36</f>
        <v>7483</v>
      </c>
      <c r="D34" s="221">
        <f>D35+D36</f>
        <v>2630</v>
      </c>
      <c r="E34" s="221">
        <f>SUM(E35,E36)</f>
        <v>7</v>
      </c>
      <c r="F34" s="221">
        <f>F35+F36</f>
        <v>117</v>
      </c>
      <c r="G34" s="222"/>
      <c r="H34" s="221">
        <f>H35+H36</f>
        <v>3745</v>
      </c>
      <c r="I34" s="221">
        <f>I35+I36</f>
        <v>1621</v>
      </c>
      <c r="J34" s="221">
        <f>J35+J36</f>
        <v>1577</v>
      </c>
      <c r="K34" s="221">
        <f>K35+K36</f>
        <v>14</v>
      </c>
      <c r="L34" s="109">
        <f>L35+L36</f>
        <v>125</v>
      </c>
    </row>
    <row r="35" spans="1:12" ht="12.75">
      <c r="A35" s="36" t="s">
        <v>26</v>
      </c>
      <c r="B35" s="41">
        <v>1396</v>
      </c>
      <c r="C35" s="41">
        <v>1075</v>
      </c>
      <c r="D35" s="211">
        <v>230</v>
      </c>
      <c r="E35" s="219" t="s">
        <v>224</v>
      </c>
      <c r="F35" s="199">
        <v>8</v>
      </c>
      <c r="G35" s="191"/>
      <c r="H35" s="199">
        <v>403</v>
      </c>
      <c r="I35" s="199">
        <v>188</v>
      </c>
      <c r="J35" s="199">
        <v>192</v>
      </c>
      <c r="K35" s="199">
        <v>4</v>
      </c>
      <c r="L35" s="199">
        <v>11</v>
      </c>
    </row>
    <row r="36" spans="1:12" ht="12.75">
      <c r="A36" s="36" t="s">
        <v>27</v>
      </c>
      <c r="B36" s="41">
        <v>9072</v>
      </c>
      <c r="C36" s="41">
        <v>6408</v>
      </c>
      <c r="D36" s="211">
        <v>2400</v>
      </c>
      <c r="E36" s="199">
        <v>7</v>
      </c>
      <c r="F36" s="199">
        <v>109</v>
      </c>
      <c r="G36" s="191"/>
      <c r="H36" s="199">
        <v>3342</v>
      </c>
      <c r="I36" s="199">
        <v>1433</v>
      </c>
      <c r="J36" s="199">
        <v>1385</v>
      </c>
      <c r="K36" s="199">
        <v>10</v>
      </c>
      <c r="L36" s="199">
        <v>114</v>
      </c>
    </row>
    <row r="37" spans="1:12" ht="16.5" customHeight="1">
      <c r="A37" s="69" t="s">
        <v>9</v>
      </c>
      <c r="B37" s="66">
        <f>SUM(B38:B40)</f>
        <v>21911</v>
      </c>
      <c r="C37" s="66">
        <f>SUM(C38:C40)</f>
        <v>15370</v>
      </c>
      <c r="D37" s="223">
        <f>SUM(D38:D40)</f>
        <v>10772</v>
      </c>
      <c r="E37" s="223">
        <f>SUM(E38:E40)</f>
        <v>112</v>
      </c>
      <c r="F37" s="223">
        <f>SUM(F38:F40)</f>
        <v>1736</v>
      </c>
      <c r="G37" s="170"/>
      <c r="H37" s="169">
        <f>SUM(H38:H40)</f>
        <v>9257</v>
      </c>
      <c r="I37" s="169">
        <f>SUM(I38:I40)</f>
        <v>3018</v>
      </c>
      <c r="J37" s="169">
        <f>SUM(J38:J40)</f>
        <v>6192</v>
      </c>
      <c r="K37" s="169">
        <f>SUM(K38:K40)</f>
        <v>94</v>
      </c>
      <c r="L37" s="169">
        <f>SUM(L38:L40)</f>
        <v>1394</v>
      </c>
    </row>
    <row r="38" spans="1:12" ht="12.75">
      <c r="A38" s="34" t="s">
        <v>29</v>
      </c>
      <c r="B38" s="41">
        <v>31</v>
      </c>
      <c r="C38" s="41">
        <v>17</v>
      </c>
      <c r="D38" s="211">
        <v>17</v>
      </c>
      <c r="E38" s="199"/>
      <c r="F38" s="219" t="s">
        <v>224</v>
      </c>
      <c r="G38" s="191"/>
      <c r="H38" s="199">
        <v>19</v>
      </c>
      <c r="I38" s="199">
        <v>7</v>
      </c>
      <c r="J38" s="199">
        <v>15</v>
      </c>
      <c r="K38" s="199" t="s">
        <v>44</v>
      </c>
      <c r="L38" s="199">
        <v>5</v>
      </c>
    </row>
    <row r="39" spans="1:12" ht="12.75">
      <c r="A39" s="34" t="s">
        <v>26</v>
      </c>
      <c r="B39" s="41">
        <v>1769</v>
      </c>
      <c r="C39" s="41">
        <v>1189</v>
      </c>
      <c r="D39" s="211">
        <v>930</v>
      </c>
      <c r="E39" s="199">
        <v>35</v>
      </c>
      <c r="F39" s="199">
        <v>125</v>
      </c>
      <c r="G39" s="191"/>
      <c r="H39" s="199">
        <v>972</v>
      </c>
      <c r="I39" s="199">
        <v>199</v>
      </c>
      <c r="J39" s="199">
        <v>755</v>
      </c>
      <c r="K39" s="199">
        <v>24</v>
      </c>
      <c r="L39" s="199">
        <v>122</v>
      </c>
    </row>
    <row r="40" spans="1:12" ht="12.75">
      <c r="A40" s="34" t="s">
        <v>27</v>
      </c>
      <c r="B40" s="41">
        <v>20111</v>
      </c>
      <c r="C40" s="41">
        <v>14164</v>
      </c>
      <c r="D40" s="211">
        <v>9825</v>
      </c>
      <c r="E40" s="199">
        <v>77</v>
      </c>
      <c r="F40" s="199">
        <v>1611</v>
      </c>
      <c r="G40" s="191"/>
      <c r="H40" s="199">
        <v>8266</v>
      </c>
      <c r="I40" s="199">
        <v>2812</v>
      </c>
      <c r="J40" s="199">
        <v>5422</v>
      </c>
      <c r="K40" s="199">
        <v>70</v>
      </c>
      <c r="L40" s="199">
        <v>1267</v>
      </c>
    </row>
    <row r="41" spans="1:12" ht="16.5" customHeight="1">
      <c r="A41" s="30" t="s">
        <v>10</v>
      </c>
      <c r="B41" s="66">
        <f>SUM(B42:B43)</f>
        <v>424</v>
      </c>
      <c r="C41" s="66">
        <f>SUM(C42:C43)</f>
        <v>344</v>
      </c>
      <c r="D41" s="223">
        <f>SUM(D42:D43)</f>
        <v>175</v>
      </c>
      <c r="E41" s="223">
        <f>SUM(E42:E43)</f>
        <v>8</v>
      </c>
      <c r="F41" s="223">
        <f>SUM(F42:F43)</f>
        <v>66</v>
      </c>
      <c r="G41" s="170"/>
      <c r="H41" s="169">
        <f>SUM(H42:H43)</f>
        <v>41</v>
      </c>
      <c r="I41" s="169">
        <f>SUM(I42:I43)</f>
        <v>25</v>
      </c>
      <c r="J41" s="169">
        <f>SUM(J42:J43)</f>
        <v>21</v>
      </c>
      <c r="K41" s="224" t="s">
        <v>224</v>
      </c>
      <c r="L41" s="169">
        <f>SUM(L42:L43)</f>
        <v>11</v>
      </c>
    </row>
    <row r="42" spans="1:12" ht="12.75">
      <c r="A42" s="34" t="s">
        <v>142</v>
      </c>
      <c r="B42" s="41">
        <v>412</v>
      </c>
      <c r="C42" s="41">
        <v>326</v>
      </c>
      <c r="D42" s="211">
        <v>166</v>
      </c>
      <c r="E42" s="199">
        <v>8</v>
      </c>
      <c r="F42" s="199">
        <v>59</v>
      </c>
      <c r="G42" s="191"/>
      <c r="H42" s="199">
        <v>36</v>
      </c>
      <c r="I42" s="199">
        <v>20</v>
      </c>
      <c r="J42" s="199">
        <v>18</v>
      </c>
      <c r="K42" s="219" t="s">
        <v>224</v>
      </c>
      <c r="L42" s="199">
        <v>8</v>
      </c>
    </row>
    <row r="43" spans="1:12" ht="12.75">
      <c r="A43" s="35" t="s">
        <v>30</v>
      </c>
      <c r="B43" s="45">
        <f>9+3</f>
        <v>12</v>
      </c>
      <c r="C43" s="45">
        <f>11+6+1</f>
        <v>18</v>
      </c>
      <c r="D43" s="213">
        <f>7+2</f>
        <v>9</v>
      </c>
      <c r="E43" s="200" t="s">
        <v>44</v>
      </c>
      <c r="F43" s="200">
        <f>3+3+1</f>
        <v>7</v>
      </c>
      <c r="G43" s="192"/>
      <c r="H43" s="200">
        <f>1+4</f>
        <v>5</v>
      </c>
      <c r="I43" s="200">
        <f>3+1+1</f>
        <v>5</v>
      </c>
      <c r="J43" s="200">
        <f>1+2</f>
        <v>3</v>
      </c>
      <c r="K43" s="225" t="s">
        <v>224</v>
      </c>
      <c r="L43" s="200">
        <f>1+2</f>
        <v>3</v>
      </c>
    </row>
    <row r="44" spans="1:12" ht="12.75">
      <c r="A44" s="260"/>
      <c r="B44" s="28"/>
      <c r="C44" s="28"/>
      <c r="D44" s="28"/>
      <c r="E44" s="28"/>
      <c r="F44" s="28"/>
      <c r="G44" s="28"/>
      <c r="H44" s="28"/>
      <c r="I44" s="28"/>
      <c r="J44" s="28"/>
      <c r="K44" s="28"/>
      <c r="L44" s="28"/>
    </row>
    <row r="45" spans="1:12" ht="11.25" customHeight="1">
      <c r="A45" s="261"/>
      <c r="B45" s="28"/>
      <c r="C45" s="28"/>
      <c r="D45" s="28"/>
      <c r="E45" s="28"/>
      <c r="F45" s="28"/>
      <c r="G45" s="28"/>
      <c r="H45" s="28"/>
      <c r="I45" s="28"/>
      <c r="J45" s="28"/>
      <c r="K45" s="28"/>
      <c r="L45" s="28"/>
    </row>
    <row r="46" spans="1:12" ht="48.75" customHeight="1">
      <c r="A46" s="258" t="s">
        <v>175</v>
      </c>
      <c r="B46" s="258"/>
      <c r="C46" s="253"/>
      <c r="D46" s="253"/>
      <c r="E46" s="253"/>
      <c r="F46" s="253"/>
      <c r="G46" s="253"/>
      <c r="H46" s="253"/>
      <c r="I46" s="253"/>
      <c r="J46" s="253"/>
      <c r="K46" s="253"/>
      <c r="L46" s="251"/>
    </row>
  </sheetData>
  <sheetProtection/>
  <mergeCells count="7">
    <mergeCell ref="A46:L46"/>
    <mergeCell ref="A30:L30"/>
    <mergeCell ref="A1:L1"/>
    <mergeCell ref="A3:L3"/>
    <mergeCell ref="A28:L28"/>
    <mergeCell ref="A24:L24"/>
    <mergeCell ref="A44:A4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K2" sqref="K2"/>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252" t="s">
        <v>230</v>
      </c>
      <c r="B1" s="253"/>
      <c r="C1" s="253"/>
      <c r="D1" s="253"/>
      <c r="E1" s="253"/>
      <c r="F1" s="253"/>
      <c r="G1" s="253"/>
      <c r="H1" s="253"/>
      <c r="I1" s="253"/>
      <c r="J1" s="253"/>
      <c r="K1" s="253"/>
    </row>
    <row r="2" spans="1:11" ht="7.5" customHeight="1">
      <c r="A2" s="72"/>
      <c r="B2" s="73"/>
      <c r="C2" s="73"/>
      <c r="D2" s="73"/>
      <c r="E2" s="73"/>
      <c r="F2" s="73"/>
      <c r="G2" s="73"/>
      <c r="H2" s="73"/>
      <c r="I2" s="73"/>
      <c r="J2" s="73"/>
      <c r="K2" s="73"/>
    </row>
    <row r="3" spans="1:11" ht="25.5" customHeight="1">
      <c r="A3" s="255" t="s">
        <v>181</v>
      </c>
      <c r="B3" s="255"/>
      <c r="C3" s="255"/>
      <c r="D3" s="255"/>
      <c r="E3" s="255"/>
      <c r="F3" s="255"/>
      <c r="G3" s="255"/>
      <c r="H3" s="255"/>
      <c r="I3" s="255"/>
      <c r="J3" s="255"/>
      <c r="K3" s="255"/>
    </row>
    <row r="4" spans="1:11" ht="18.75" customHeight="1">
      <c r="A4" s="71" t="s">
        <v>102</v>
      </c>
      <c r="B4" s="262" t="s">
        <v>48</v>
      </c>
      <c r="C4" s="262"/>
      <c r="D4" s="262"/>
      <c r="E4" s="262"/>
      <c r="F4" s="262"/>
      <c r="G4" s="57"/>
      <c r="H4" s="262" t="s">
        <v>10</v>
      </c>
      <c r="I4" s="262"/>
      <c r="J4" s="262"/>
      <c r="K4" s="262"/>
    </row>
    <row r="5" spans="1:11" ht="51" customHeight="1">
      <c r="A5" s="38" t="s">
        <v>103</v>
      </c>
      <c r="B5" s="10" t="s">
        <v>211</v>
      </c>
      <c r="C5" s="91"/>
      <c r="D5" s="10" t="s">
        <v>19</v>
      </c>
      <c r="E5" s="10" t="s">
        <v>12</v>
      </c>
      <c r="F5" s="10" t="s">
        <v>128</v>
      </c>
      <c r="G5" s="10"/>
      <c r="H5" s="10" t="s">
        <v>43</v>
      </c>
      <c r="I5" s="10" t="s">
        <v>13</v>
      </c>
      <c r="J5" s="10" t="s">
        <v>212</v>
      </c>
      <c r="K5" s="10" t="s">
        <v>36</v>
      </c>
    </row>
    <row r="6" spans="1:11" ht="16.5" customHeight="1">
      <c r="A6" s="29" t="s">
        <v>14</v>
      </c>
      <c r="B6" s="107">
        <f>B8+B7</f>
        <v>11509</v>
      </c>
      <c r="C6" s="107"/>
      <c r="D6" s="107">
        <f aca="true" t="shared" si="0" ref="D6:K6">D8+D7</f>
        <v>15050</v>
      </c>
      <c r="E6" s="107">
        <f t="shared" si="0"/>
        <v>68279</v>
      </c>
      <c r="F6" s="107">
        <f>F8+F7</f>
        <v>94838</v>
      </c>
      <c r="G6" s="107"/>
      <c r="H6" s="107">
        <f t="shared" si="0"/>
        <v>245927</v>
      </c>
      <c r="I6" s="107">
        <f t="shared" si="0"/>
        <v>38</v>
      </c>
      <c r="J6" s="107">
        <f t="shared" si="0"/>
        <v>33916</v>
      </c>
      <c r="K6" s="107">
        <f t="shared" si="0"/>
        <v>279881</v>
      </c>
    </row>
    <row r="7" spans="1:11" ht="12.75">
      <c r="A7" s="34" t="s">
        <v>16</v>
      </c>
      <c r="B7" s="4">
        <v>5277</v>
      </c>
      <c r="C7" s="87"/>
      <c r="D7" s="4">
        <v>9277</v>
      </c>
      <c r="E7" s="4">
        <v>44218</v>
      </c>
      <c r="F7" s="4">
        <f>B7+D7+E7</f>
        <v>58772</v>
      </c>
      <c r="G7" s="87"/>
      <c r="H7" s="4">
        <v>147121</v>
      </c>
      <c r="I7" s="4">
        <v>25</v>
      </c>
      <c r="J7" s="4">
        <v>18167</v>
      </c>
      <c r="K7" s="4">
        <f>H7+I7+J7</f>
        <v>165313</v>
      </c>
    </row>
    <row r="8" spans="1:11" ht="12.75">
      <c r="A8" s="34" t="s">
        <v>18</v>
      </c>
      <c r="B8" s="19">
        <v>6232</v>
      </c>
      <c r="C8" s="88"/>
      <c r="D8" s="19">
        <v>5773</v>
      </c>
      <c r="E8" s="19">
        <v>24061</v>
      </c>
      <c r="F8" s="19">
        <f>B8+D8+E8</f>
        <v>36066</v>
      </c>
      <c r="G8" s="88"/>
      <c r="H8" s="19">
        <v>98806</v>
      </c>
      <c r="I8" s="19">
        <v>13</v>
      </c>
      <c r="J8" s="4">
        <v>15749</v>
      </c>
      <c r="K8" s="4">
        <f>H8+I8+J8</f>
        <v>114568</v>
      </c>
    </row>
    <row r="9" spans="1:11" ht="27" customHeight="1">
      <c r="A9" s="49" t="s">
        <v>153</v>
      </c>
      <c r="B9" s="19">
        <f>B10+B11</f>
        <v>6116</v>
      </c>
      <c r="C9" s="19"/>
      <c r="D9" s="19">
        <f>D10+D11</f>
        <v>5574</v>
      </c>
      <c r="E9" s="19">
        <f>E10+E11</f>
        <v>29895</v>
      </c>
      <c r="F9" s="19">
        <f>F10+F11</f>
        <v>41585</v>
      </c>
      <c r="G9" s="19"/>
      <c r="H9" s="19">
        <f>H10+H11</f>
        <v>68404</v>
      </c>
      <c r="I9" s="19">
        <f>I10+I11</f>
        <v>25</v>
      </c>
      <c r="J9" s="4">
        <f>J10+J11</f>
        <v>8707</v>
      </c>
      <c r="K9" s="4">
        <f>K10+K11</f>
        <v>77136</v>
      </c>
    </row>
    <row r="10" spans="1:11" ht="12.75">
      <c r="A10" s="34" t="s">
        <v>16</v>
      </c>
      <c r="B10" s="19">
        <v>2597</v>
      </c>
      <c r="C10" s="88"/>
      <c r="D10" s="19">
        <v>3843</v>
      </c>
      <c r="E10" s="19">
        <v>20505</v>
      </c>
      <c r="F10" s="19">
        <f>B10+D10+E10</f>
        <v>26945</v>
      </c>
      <c r="G10" s="88"/>
      <c r="H10" s="19">
        <v>40399</v>
      </c>
      <c r="I10" s="19">
        <v>20</v>
      </c>
      <c r="J10" s="4">
        <v>4375</v>
      </c>
      <c r="K10" s="4">
        <f>H10+I10+J10</f>
        <v>44794</v>
      </c>
    </row>
    <row r="11" spans="1:11" ht="12.75">
      <c r="A11" s="34" t="s">
        <v>18</v>
      </c>
      <c r="B11" s="19">
        <v>3519</v>
      </c>
      <c r="C11" s="88"/>
      <c r="D11" s="19">
        <v>1731</v>
      </c>
      <c r="E11" s="19">
        <v>9390</v>
      </c>
      <c r="F11" s="19">
        <f>B11+D11+E11</f>
        <v>14640</v>
      </c>
      <c r="G11" s="88"/>
      <c r="H11" s="19">
        <v>28005</v>
      </c>
      <c r="I11" s="19">
        <v>5</v>
      </c>
      <c r="J11" s="4">
        <v>4332</v>
      </c>
      <c r="K11" s="4">
        <f>H11+I11+J11</f>
        <v>32342</v>
      </c>
    </row>
    <row r="12" spans="1:11" ht="16.5" customHeight="1">
      <c r="A12" s="29" t="s">
        <v>17</v>
      </c>
      <c r="B12" s="104">
        <f>B14+B13</f>
        <v>710</v>
      </c>
      <c r="C12" s="104"/>
      <c r="D12" s="104">
        <f aca="true" t="shared" si="1" ref="D12:K12">D14+D13</f>
        <v>1080</v>
      </c>
      <c r="E12" s="104">
        <f t="shared" si="1"/>
        <v>26073</v>
      </c>
      <c r="F12" s="104">
        <f t="shared" si="1"/>
        <v>27863</v>
      </c>
      <c r="G12" s="104"/>
      <c r="H12" s="104">
        <f t="shared" si="1"/>
        <v>30650</v>
      </c>
      <c r="I12" s="104">
        <f>SUM(I13:I14)</f>
        <v>9</v>
      </c>
      <c r="J12" s="107">
        <f t="shared" si="1"/>
        <v>1114</v>
      </c>
      <c r="K12" s="107">
        <f t="shared" si="1"/>
        <v>31773</v>
      </c>
    </row>
    <row r="13" spans="1:11" ht="12.75">
      <c r="A13" s="34" t="s">
        <v>16</v>
      </c>
      <c r="B13" s="19">
        <v>320</v>
      </c>
      <c r="C13" s="88"/>
      <c r="D13" s="201">
        <v>802</v>
      </c>
      <c r="E13" s="201">
        <v>17375</v>
      </c>
      <c r="F13" s="19">
        <f>B13+D13+E13</f>
        <v>18497</v>
      </c>
      <c r="G13" s="88"/>
      <c r="H13" s="19">
        <v>20042</v>
      </c>
      <c r="I13" s="19">
        <v>6</v>
      </c>
      <c r="J13" s="4">
        <v>851</v>
      </c>
      <c r="K13" s="4">
        <f>H13+I13+J13</f>
        <v>20899</v>
      </c>
    </row>
    <row r="14" spans="1:11" ht="12.75">
      <c r="A14" s="34" t="s">
        <v>18</v>
      </c>
      <c r="B14" s="19">
        <v>390</v>
      </c>
      <c r="C14" s="88"/>
      <c r="D14" s="201">
        <v>278</v>
      </c>
      <c r="E14" s="201">
        <v>8698</v>
      </c>
      <c r="F14" s="19">
        <f>B14+D14+E14</f>
        <v>9366</v>
      </c>
      <c r="G14" s="88"/>
      <c r="H14" s="19">
        <v>10608</v>
      </c>
      <c r="I14" s="202">
        <v>3</v>
      </c>
      <c r="J14" s="4">
        <v>263</v>
      </c>
      <c r="K14" s="4">
        <f>SUM(H14:J14)</f>
        <v>10874</v>
      </c>
    </row>
    <row r="15" spans="1:11" ht="24.75" customHeight="1">
      <c r="A15" s="49" t="s">
        <v>153</v>
      </c>
      <c r="B15" s="19">
        <f>B17+B16</f>
        <v>403</v>
      </c>
      <c r="C15" s="19"/>
      <c r="D15" s="19">
        <f>D17+D16</f>
        <v>496</v>
      </c>
      <c r="E15" s="19">
        <f>E17+E16</f>
        <v>14799</v>
      </c>
      <c r="F15" s="19">
        <f>F17+F16</f>
        <v>15698</v>
      </c>
      <c r="G15" s="19"/>
      <c r="H15" s="19">
        <f>H17+H16</f>
        <v>13624</v>
      </c>
      <c r="I15" s="19">
        <f>SUM(I16:I17)</f>
        <v>4</v>
      </c>
      <c r="J15" s="4">
        <f>J17+J16</f>
        <v>442</v>
      </c>
      <c r="K15" s="4">
        <f>SUM(K16:K17)</f>
        <v>14070</v>
      </c>
    </row>
    <row r="16" spans="1:11" ht="12.75">
      <c r="A16" s="34" t="s">
        <v>16</v>
      </c>
      <c r="B16" s="19">
        <v>167</v>
      </c>
      <c r="C16" s="88"/>
      <c r="D16" s="19">
        <v>407</v>
      </c>
      <c r="E16" s="19">
        <v>10006</v>
      </c>
      <c r="F16" s="19">
        <f>B16+D16+E16</f>
        <v>10580</v>
      </c>
      <c r="G16" s="88"/>
      <c r="H16" s="19">
        <v>9126</v>
      </c>
      <c r="I16" s="19">
        <v>4</v>
      </c>
      <c r="J16" s="4">
        <v>346</v>
      </c>
      <c r="K16" s="4">
        <f>H16+I16+J16</f>
        <v>9476</v>
      </c>
    </row>
    <row r="17" spans="1:11" ht="12.75">
      <c r="A17" s="34" t="s">
        <v>18</v>
      </c>
      <c r="B17" s="19">
        <v>236</v>
      </c>
      <c r="C17" s="88"/>
      <c r="D17" s="19">
        <v>89</v>
      </c>
      <c r="E17" s="19">
        <v>4793</v>
      </c>
      <c r="F17" s="4">
        <f>B17+D17+E17</f>
        <v>5118</v>
      </c>
      <c r="G17" s="87"/>
      <c r="H17" s="19">
        <v>4498</v>
      </c>
      <c r="I17" s="226" t="s">
        <v>224</v>
      </c>
      <c r="J17" s="19">
        <v>96</v>
      </c>
      <c r="K17" s="4">
        <f>SUM(H17:J17)</f>
        <v>4594</v>
      </c>
    </row>
    <row r="18" spans="1:11" ht="16.5" customHeight="1">
      <c r="A18" s="29" t="s">
        <v>34</v>
      </c>
      <c r="B18" s="107">
        <f>B6+B12</f>
        <v>12219</v>
      </c>
      <c r="C18" s="107"/>
      <c r="D18" s="107">
        <f aca="true" t="shared" si="2" ref="D18:F20">D6+D12</f>
        <v>16130</v>
      </c>
      <c r="E18" s="107">
        <f t="shared" si="2"/>
        <v>94352</v>
      </c>
      <c r="F18" s="107">
        <f t="shared" si="2"/>
        <v>122701</v>
      </c>
      <c r="G18" s="107"/>
      <c r="H18" s="107">
        <f aca="true" t="shared" si="3" ref="H18:K19">H6+H12</f>
        <v>276577</v>
      </c>
      <c r="I18" s="107">
        <f t="shared" si="3"/>
        <v>47</v>
      </c>
      <c r="J18" s="107">
        <f t="shared" si="3"/>
        <v>35030</v>
      </c>
      <c r="K18" s="107">
        <f t="shared" si="3"/>
        <v>311654</v>
      </c>
    </row>
    <row r="19" spans="1:11" ht="12.75">
      <c r="A19" s="34" t="s">
        <v>16</v>
      </c>
      <c r="B19" s="4">
        <f>B7+B13</f>
        <v>5597</v>
      </c>
      <c r="C19" s="4"/>
      <c r="D19" s="4">
        <f t="shared" si="2"/>
        <v>10079</v>
      </c>
      <c r="E19" s="4">
        <f t="shared" si="2"/>
        <v>61593</v>
      </c>
      <c r="F19" s="4">
        <f t="shared" si="2"/>
        <v>77269</v>
      </c>
      <c r="G19" s="4"/>
      <c r="H19" s="4">
        <f t="shared" si="3"/>
        <v>167163</v>
      </c>
      <c r="I19" s="4">
        <f t="shared" si="3"/>
        <v>31</v>
      </c>
      <c r="J19" s="4">
        <f t="shared" si="3"/>
        <v>19018</v>
      </c>
      <c r="K19" s="4">
        <f t="shared" si="3"/>
        <v>186212</v>
      </c>
    </row>
    <row r="20" spans="1:11" ht="12.75">
      <c r="A20" s="34" t="s">
        <v>18</v>
      </c>
      <c r="B20" s="4">
        <f>B8+B14</f>
        <v>6622</v>
      </c>
      <c r="C20" s="4"/>
      <c r="D20" s="4">
        <f t="shared" si="2"/>
        <v>6051</v>
      </c>
      <c r="E20" s="4">
        <f t="shared" si="2"/>
        <v>32759</v>
      </c>
      <c r="F20" s="4">
        <f t="shared" si="2"/>
        <v>45432</v>
      </c>
      <c r="G20" s="4"/>
      <c r="H20" s="4">
        <f>H8+H14</f>
        <v>109414</v>
      </c>
      <c r="I20" s="4">
        <f>SUM(I8,I14)</f>
        <v>16</v>
      </c>
      <c r="J20" s="4">
        <f>J8+J14</f>
        <v>16012</v>
      </c>
      <c r="K20" s="4">
        <f>K8+K14</f>
        <v>125442</v>
      </c>
    </row>
    <row r="21" spans="1:11" ht="24.75" customHeight="1">
      <c r="A21" s="49" t="s">
        <v>153</v>
      </c>
      <c r="B21" s="4">
        <f>B23+B22</f>
        <v>6519</v>
      </c>
      <c r="C21" s="4"/>
      <c r="D21" s="4">
        <f>D23+D22</f>
        <v>6070</v>
      </c>
      <c r="E21" s="4">
        <f>E23+E22</f>
        <v>44694</v>
      </c>
      <c r="F21" s="4">
        <f>F23+F22</f>
        <v>57283</v>
      </c>
      <c r="G21" s="4"/>
      <c r="H21" s="4">
        <f>H23+H22</f>
        <v>82028</v>
      </c>
      <c r="I21" s="4">
        <f>I23+I22</f>
        <v>29</v>
      </c>
      <c r="J21" s="4">
        <f>J23+J22</f>
        <v>9149</v>
      </c>
      <c r="K21" s="4">
        <f>K23+K22</f>
        <v>91206</v>
      </c>
    </row>
    <row r="22" spans="1:11" ht="12.75">
      <c r="A22" s="34" t="s">
        <v>16</v>
      </c>
      <c r="B22" s="4">
        <f>B10+B16</f>
        <v>2764</v>
      </c>
      <c r="C22" s="4"/>
      <c r="D22" s="4">
        <f aca="true" t="shared" si="4" ref="D22:F23">D10+D16</f>
        <v>4250</v>
      </c>
      <c r="E22" s="4">
        <f t="shared" si="4"/>
        <v>30511</v>
      </c>
      <c r="F22" s="4">
        <f t="shared" si="4"/>
        <v>37525</v>
      </c>
      <c r="G22" s="4"/>
      <c r="H22" s="4">
        <f>H10+H16</f>
        <v>49525</v>
      </c>
      <c r="I22" s="182">
        <f>SUM(I10,I16)</f>
        <v>24</v>
      </c>
      <c r="J22" s="4">
        <f>J10+J16</f>
        <v>4721</v>
      </c>
      <c r="K22" s="4">
        <f>K10+K16</f>
        <v>54270</v>
      </c>
    </row>
    <row r="23" spans="1:11" ht="12.75">
      <c r="A23" s="35" t="s">
        <v>18</v>
      </c>
      <c r="B23" s="60">
        <f>B11+B17</f>
        <v>3755</v>
      </c>
      <c r="C23" s="60"/>
      <c r="D23" s="60">
        <f t="shared" si="4"/>
        <v>1820</v>
      </c>
      <c r="E23" s="60">
        <f t="shared" si="4"/>
        <v>14183</v>
      </c>
      <c r="F23" s="60">
        <f t="shared" si="4"/>
        <v>19758</v>
      </c>
      <c r="G23" s="60"/>
      <c r="H23" s="60">
        <f>H11+H17</f>
        <v>32503</v>
      </c>
      <c r="I23" s="181">
        <f>SUM(I11,I17)</f>
        <v>5</v>
      </c>
      <c r="J23" s="60">
        <f>J11+J17</f>
        <v>4428</v>
      </c>
      <c r="K23" s="60">
        <f>K11+K17</f>
        <v>36936</v>
      </c>
    </row>
    <row r="24" spans="1:11" ht="24.75" customHeight="1">
      <c r="A24" s="35"/>
      <c r="B24" s="19"/>
      <c r="C24" s="19"/>
      <c r="D24" s="19"/>
      <c r="E24" s="19"/>
      <c r="F24" s="19"/>
      <c r="G24" s="19"/>
      <c r="H24" s="19"/>
      <c r="I24" s="19"/>
      <c r="J24" s="19"/>
      <c r="K24" s="19"/>
    </row>
    <row r="25" spans="1:11" ht="81.75" customHeight="1">
      <c r="A25" s="256" t="s">
        <v>225</v>
      </c>
      <c r="B25" s="257"/>
      <c r="C25" s="257"/>
      <c r="D25" s="257"/>
      <c r="E25" s="257"/>
      <c r="F25" s="257"/>
      <c r="G25" s="257"/>
      <c r="H25" s="257"/>
      <c r="I25" s="257"/>
      <c r="J25" s="257"/>
      <c r="K25" s="257"/>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K2" sqref="K2"/>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 min="12" max="12" width="5.28125" style="0" customWidth="1"/>
  </cols>
  <sheetData>
    <row r="1" spans="1:11" ht="42" customHeight="1">
      <c r="A1" s="252" t="s">
        <v>231</v>
      </c>
      <c r="B1" s="253"/>
      <c r="C1" s="253"/>
      <c r="D1" s="253"/>
      <c r="E1" s="253"/>
      <c r="F1" s="253"/>
      <c r="G1" s="253"/>
      <c r="H1" s="253"/>
      <c r="I1" s="253"/>
      <c r="J1" s="253"/>
      <c r="K1" s="253"/>
    </row>
    <row r="2" spans="1:11" ht="7.5" customHeight="1">
      <c r="A2" s="72"/>
      <c r="B2" s="73"/>
      <c r="C2" s="73"/>
      <c r="D2" s="73"/>
      <c r="E2" s="73"/>
      <c r="F2" s="73"/>
      <c r="G2" s="73"/>
      <c r="H2" s="73"/>
      <c r="I2" s="73"/>
      <c r="J2" s="73"/>
      <c r="K2" s="73"/>
    </row>
    <row r="3" spans="1:11" ht="27" customHeight="1">
      <c r="A3" s="255" t="s">
        <v>182</v>
      </c>
      <c r="B3" s="255"/>
      <c r="C3" s="255"/>
      <c r="D3" s="255"/>
      <c r="E3" s="255"/>
      <c r="F3" s="255"/>
      <c r="G3" s="255"/>
      <c r="H3" s="255"/>
      <c r="I3" s="255"/>
      <c r="J3" s="255"/>
      <c r="K3" s="255"/>
    </row>
    <row r="4" spans="1:11" ht="16.5" customHeight="1">
      <c r="A4" s="71" t="s">
        <v>102</v>
      </c>
      <c r="B4" s="262" t="s">
        <v>49</v>
      </c>
      <c r="C4" s="262"/>
      <c r="D4" s="262"/>
      <c r="E4" s="262"/>
      <c r="F4" s="262"/>
      <c r="G4" s="57"/>
      <c r="H4" s="74" t="s">
        <v>10</v>
      </c>
      <c r="I4" s="74"/>
      <c r="J4" s="74"/>
      <c r="K4" s="74"/>
    </row>
    <row r="5" spans="1:11" ht="49.5" customHeight="1">
      <c r="A5" s="5" t="s">
        <v>103</v>
      </c>
      <c r="B5" s="10" t="s">
        <v>211</v>
      </c>
      <c r="C5" s="91"/>
      <c r="D5" s="10" t="s">
        <v>19</v>
      </c>
      <c r="E5" s="10" t="s">
        <v>12</v>
      </c>
      <c r="F5" s="10" t="s">
        <v>128</v>
      </c>
      <c r="G5" s="10"/>
      <c r="H5" s="10" t="s">
        <v>43</v>
      </c>
      <c r="I5" s="10" t="s">
        <v>13</v>
      </c>
      <c r="J5" s="10" t="s">
        <v>212</v>
      </c>
      <c r="K5" s="10" t="s">
        <v>40</v>
      </c>
    </row>
    <row r="6" spans="1:11" ht="16.5" customHeight="1">
      <c r="A6" s="29" t="s">
        <v>14</v>
      </c>
      <c r="B6" s="107">
        <f>B7+B8</f>
        <v>11463</v>
      </c>
      <c r="C6" s="107"/>
      <c r="D6" s="107">
        <f>D7+D8</f>
        <v>11514</v>
      </c>
      <c r="E6" s="107">
        <f>E7+E8</f>
        <v>42655</v>
      </c>
      <c r="F6" s="107">
        <f>B6+D6+E6</f>
        <v>65632</v>
      </c>
      <c r="G6" s="107"/>
      <c r="H6" s="107">
        <f>H8+H7</f>
        <v>245733</v>
      </c>
      <c r="I6" s="107">
        <f>I8+I7</f>
        <v>38</v>
      </c>
      <c r="J6" s="107">
        <f>J8+J7</f>
        <v>33913</v>
      </c>
      <c r="K6" s="107">
        <f>K8+K7</f>
        <v>279684</v>
      </c>
    </row>
    <row r="7" spans="1:11" ht="12.75">
      <c r="A7" s="34" t="s">
        <v>16</v>
      </c>
      <c r="B7" s="4">
        <v>5248</v>
      </c>
      <c r="C7" s="87"/>
      <c r="D7" s="4">
        <v>6787</v>
      </c>
      <c r="E7" s="4">
        <v>26172</v>
      </c>
      <c r="F7" s="4">
        <f>B7+D7+E7</f>
        <v>38207</v>
      </c>
      <c r="G7" s="4"/>
      <c r="H7" s="4">
        <v>146947</v>
      </c>
      <c r="I7" s="4">
        <v>25</v>
      </c>
      <c r="J7" s="4">
        <v>18164</v>
      </c>
      <c r="K7" s="4">
        <f>H7+I7+J7</f>
        <v>165136</v>
      </c>
    </row>
    <row r="8" spans="1:11" ht="12.75">
      <c r="A8" s="34" t="s">
        <v>18</v>
      </c>
      <c r="B8" s="4">
        <v>6215</v>
      </c>
      <c r="C8" s="87"/>
      <c r="D8" s="4">
        <v>4727</v>
      </c>
      <c r="E8" s="4">
        <v>16483</v>
      </c>
      <c r="F8" s="4">
        <f>B8+D8+E8</f>
        <v>27425</v>
      </c>
      <c r="G8" s="4"/>
      <c r="H8" s="4">
        <v>98786</v>
      </c>
      <c r="I8" s="4">
        <v>13</v>
      </c>
      <c r="J8" s="4">
        <v>15749</v>
      </c>
      <c r="K8" s="4">
        <f>H8+I8+J8</f>
        <v>114548</v>
      </c>
    </row>
    <row r="9" spans="1:11" ht="24.75" customHeight="1">
      <c r="A9" s="49" t="s">
        <v>153</v>
      </c>
      <c r="B9" s="4">
        <f>B11+B10</f>
        <v>6099</v>
      </c>
      <c r="C9" s="4"/>
      <c r="D9" s="4">
        <f>D11+D10</f>
        <v>3635</v>
      </c>
      <c r="E9" s="4">
        <f>E11+E10</f>
        <v>16992</v>
      </c>
      <c r="F9" s="4">
        <f>B9+D9+E9</f>
        <v>26726</v>
      </c>
      <c r="G9" s="4"/>
      <c r="H9" s="4">
        <f>H11+H10</f>
        <v>68314</v>
      </c>
      <c r="I9" s="4">
        <f>I11+I10</f>
        <v>25</v>
      </c>
      <c r="J9" s="4">
        <f>J11+J10</f>
        <v>8709</v>
      </c>
      <c r="K9" s="4">
        <f>K11+K10</f>
        <v>77048</v>
      </c>
    </row>
    <row r="10" spans="1:11" ht="12.75">
      <c r="A10" s="34" t="s">
        <v>16</v>
      </c>
      <c r="B10" s="4">
        <v>2583</v>
      </c>
      <c r="C10" s="87"/>
      <c r="D10" s="4">
        <v>2237</v>
      </c>
      <c r="E10" s="4">
        <v>10478</v>
      </c>
      <c r="F10" s="4">
        <f aca="true" t="shared" si="0" ref="F10:F17">B10+D10+E10</f>
        <v>15298</v>
      </c>
      <c r="G10" s="4"/>
      <c r="H10" s="4">
        <v>40318</v>
      </c>
      <c r="I10" s="4">
        <v>20</v>
      </c>
      <c r="J10" s="4">
        <v>4377</v>
      </c>
      <c r="K10" s="4">
        <f>H10+I10+J10</f>
        <v>44715</v>
      </c>
    </row>
    <row r="11" spans="1:11" ht="12.75">
      <c r="A11" s="34" t="s">
        <v>18</v>
      </c>
      <c r="B11" s="4">
        <v>3516</v>
      </c>
      <c r="C11" s="87"/>
      <c r="D11" s="4">
        <v>1398</v>
      </c>
      <c r="E11" s="4">
        <v>6514</v>
      </c>
      <c r="F11" s="4">
        <f t="shared" si="0"/>
        <v>11428</v>
      </c>
      <c r="G11" s="4"/>
      <c r="H11" s="4">
        <v>27996</v>
      </c>
      <c r="I11" s="4">
        <v>5</v>
      </c>
      <c r="J11" s="4">
        <v>4332</v>
      </c>
      <c r="K11" s="4">
        <f>H11+I11+J11</f>
        <v>32333</v>
      </c>
    </row>
    <row r="12" spans="1:11" ht="18.75" customHeight="1">
      <c r="A12" s="29" t="s">
        <v>17</v>
      </c>
      <c r="B12" s="107">
        <f>B13+B14</f>
        <v>709</v>
      </c>
      <c r="C12" s="107"/>
      <c r="D12" s="107">
        <f>D13+D14</f>
        <v>894</v>
      </c>
      <c r="E12" s="107">
        <f>E13+E14</f>
        <v>18254</v>
      </c>
      <c r="F12" s="107">
        <f>B12+D12+E12</f>
        <v>19857</v>
      </c>
      <c r="G12" s="107"/>
      <c r="H12" s="107">
        <f>H14+H13</f>
        <v>30445</v>
      </c>
      <c r="I12" s="107">
        <f>SUM(I13:I14)</f>
        <v>9</v>
      </c>
      <c r="J12" s="107">
        <f>J14+J13</f>
        <v>1113</v>
      </c>
      <c r="K12" s="107">
        <f>K14+K13</f>
        <v>31567</v>
      </c>
    </row>
    <row r="13" spans="1:11" ht="12.75">
      <c r="A13" s="34" t="s">
        <v>16</v>
      </c>
      <c r="B13" s="4">
        <v>320</v>
      </c>
      <c r="C13" s="87"/>
      <c r="D13" s="4">
        <v>656</v>
      </c>
      <c r="E13" s="4">
        <v>11585</v>
      </c>
      <c r="F13" s="4">
        <f t="shared" si="0"/>
        <v>12561</v>
      </c>
      <c r="G13" s="4"/>
      <c r="H13" s="4">
        <v>19843</v>
      </c>
      <c r="I13" s="4">
        <v>6</v>
      </c>
      <c r="J13" s="4">
        <v>850</v>
      </c>
      <c r="K13" s="4">
        <f>H13+I13+J13</f>
        <v>20699</v>
      </c>
    </row>
    <row r="14" spans="1:11" ht="12.75">
      <c r="A14" s="34" t="s">
        <v>18</v>
      </c>
      <c r="B14" s="4">
        <v>389</v>
      </c>
      <c r="C14" s="87"/>
      <c r="D14" s="4">
        <v>238</v>
      </c>
      <c r="E14" s="4">
        <v>6669</v>
      </c>
      <c r="F14" s="4">
        <f t="shared" si="0"/>
        <v>7296</v>
      </c>
      <c r="G14" s="4"/>
      <c r="H14" s="4">
        <v>10602</v>
      </c>
      <c r="I14" s="158">
        <v>3</v>
      </c>
      <c r="J14" s="4">
        <v>263</v>
      </c>
      <c r="K14" s="4">
        <f>SUM(H14:J14)</f>
        <v>10868</v>
      </c>
    </row>
    <row r="15" spans="1:11" ht="24.75" customHeight="1">
      <c r="A15" s="49" t="s">
        <v>153</v>
      </c>
      <c r="B15" s="4">
        <f>B17+B16</f>
        <v>402</v>
      </c>
      <c r="C15" s="4"/>
      <c r="D15" s="4">
        <f>D17+D16</f>
        <v>373</v>
      </c>
      <c r="E15" s="4">
        <f>E17+E16</f>
        <v>10197</v>
      </c>
      <c r="F15" s="4">
        <f t="shared" si="0"/>
        <v>10972</v>
      </c>
      <c r="G15" s="4"/>
      <c r="H15" s="4">
        <f>H17+H16</f>
        <v>13475</v>
      </c>
      <c r="I15" s="4">
        <f>SUM(I16:I17)</f>
        <v>4</v>
      </c>
      <c r="J15" s="4">
        <f>J17+J16</f>
        <v>442</v>
      </c>
      <c r="K15" s="4">
        <f>H15+I15+J15</f>
        <v>13921</v>
      </c>
    </row>
    <row r="16" spans="1:11" ht="12.75">
      <c r="A16" s="34" t="s">
        <v>16</v>
      </c>
      <c r="B16" s="4">
        <v>167</v>
      </c>
      <c r="C16" s="87"/>
      <c r="D16" s="4">
        <v>302</v>
      </c>
      <c r="E16" s="4">
        <v>6387</v>
      </c>
      <c r="F16" s="4">
        <f t="shared" si="0"/>
        <v>6856</v>
      </c>
      <c r="G16" s="4"/>
      <c r="H16" s="4">
        <v>8982</v>
      </c>
      <c r="I16" s="4">
        <v>4</v>
      </c>
      <c r="J16" s="4">
        <v>345</v>
      </c>
      <c r="K16" s="4">
        <f>H16+I16+J16</f>
        <v>9331</v>
      </c>
    </row>
    <row r="17" spans="1:11" ht="12.75">
      <c r="A17" s="34" t="s">
        <v>18</v>
      </c>
      <c r="B17" s="19">
        <v>235</v>
      </c>
      <c r="C17" s="88"/>
      <c r="D17" s="19">
        <v>71</v>
      </c>
      <c r="E17" s="19">
        <v>3810</v>
      </c>
      <c r="F17" s="4">
        <f t="shared" si="0"/>
        <v>4116</v>
      </c>
      <c r="G17" s="4"/>
      <c r="H17" s="19">
        <v>4493</v>
      </c>
      <c r="I17" s="227" t="s">
        <v>224</v>
      </c>
      <c r="J17" s="19">
        <v>97</v>
      </c>
      <c r="K17" s="4">
        <f>SUM(H17:J17)</f>
        <v>4590</v>
      </c>
    </row>
    <row r="18" spans="1:11" ht="18.75" customHeight="1">
      <c r="A18" s="29" t="s">
        <v>34</v>
      </c>
      <c r="B18" s="107">
        <f>B19+B20</f>
        <v>12172</v>
      </c>
      <c r="C18" s="107"/>
      <c r="D18" s="107">
        <f>D19+D20</f>
        <v>12408</v>
      </c>
      <c r="E18" s="107">
        <f>E19+E20</f>
        <v>60909</v>
      </c>
      <c r="F18" s="107">
        <f>B18+D18+E18</f>
        <v>85489</v>
      </c>
      <c r="G18" s="107"/>
      <c r="H18" s="107">
        <f aca="true" t="shared" si="1" ref="H18:K19">H6+H12</f>
        <v>276178</v>
      </c>
      <c r="I18" s="107">
        <f t="shared" si="1"/>
        <v>47</v>
      </c>
      <c r="J18" s="107">
        <f t="shared" si="1"/>
        <v>35026</v>
      </c>
      <c r="K18" s="107">
        <f t="shared" si="1"/>
        <v>311251</v>
      </c>
    </row>
    <row r="19" spans="1:11" ht="12.75">
      <c r="A19" s="34" t="s">
        <v>16</v>
      </c>
      <c r="B19" s="4">
        <f>B7+B13</f>
        <v>5568</v>
      </c>
      <c r="C19" s="4"/>
      <c r="D19" s="4">
        <f>D7+D13</f>
        <v>7443</v>
      </c>
      <c r="E19" s="4">
        <f>E7+E13</f>
        <v>37757</v>
      </c>
      <c r="F19" s="4">
        <f>B19+D19+E19</f>
        <v>50768</v>
      </c>
      <c r="G19" s="4"/>
      <c r="H19" s="4">
        <f t="shared" si="1"/>
        <v>166790</v>
      </c>
      <c r="I19" s="4">
        <f t="shared" si="1"/>
        <v>31</v>
      </c>
      <c r="J19" s="4">
        <f t="shared" si="1"/>
        <v>19014</v>
      </c>
      <c r="K19" s="4">
        <f t="shared" si="1"/>
        <v>185835</v>
      </c>
    </row>
    <row r="20" spans="1:11" ht="12.75">
      <c r="A20" s="34" t="s">
        <v>18</v>
      </c>
      <c r="B20" s="4">
        <f>B8+B14</f>
        <v>6604</v>
      </c>
      <c r="C20" s="4"/>
      <c r="D20" s="4">
        <f>D8+D14</f>
        <v>4965</v>
      </c>
      <c r="E20" s="4">
        <f>E8+E14</f>
        <v>23152</v>
      </c>
      <c r="F20" s="4">
        <f>B20+D20+E20</f>
        <v>34721</v>
      </c>
      <c r="G20" s="4"/>
      <c r="H20" s="4">
        <f>H8+H14</f>
        <v>109388</v>
      </c>
      <c r="I20" s="4">
        <f>SUM(I8,I14)</f>
        <v>16</v>
      </c>
      <c r="J20" s="4">
        <f>J8+J14</f>
        <v>16012</v>
      </c>
      <c r="K20" s="4">
        <f>K8+K14</f>
        <v>125416</v>
      </c>
    </row>
    <row r="21" spans="1:11" ht="24.75" customHeight="1">
      <c r="A21" s="49" t="s">
        <v>153</v>
      </c>
      <c r="B21" s="4">
        <f>B22+B23</f>
        <v>6501</v>
      </c>
      <c r="C21" s="4"/>
      <c r="D21" s="4">
        <f>D22+D23</f>
        <v>4008</v>
      </c>
      <c r="E21" s="4">
        <f>E22+E23</f>
        <v>27189</v>
      </c>
      <c r="F21" s="4">
        <f>F22+F23</f>
        <v>37698</v>
      </c>
      <c r="G21" s="4"/>
      <c r="H21" s="4">
        <f>H22+H23</f>
        <v>81789</v>
      </c>
      <c r="I21" s="4">
        <f>I22+I23</f>
        <v>29</v>
      </c>
      <c r="J21" s="4">
        <f>J22+J23</f>
        <v>9151</v>
      </c>
      <c r="K21" s="4">
        <f>K22+K23</f>
        <v>90969</v>
      </c>
    </row>
    <row r="22" spans="1:11" ht="12.75">
      <c r="A22" s="34" t="s">
        <v>16</v>
      </c>
      <c r="B22" s="4">
        <f>B10+B16</f>
        <v>2750</v>
      </c>
      <c r="C22" s="4"/>
      <c r="D22" s="4">
        <f aca="true" t="shared" si="2" ref="D22:F23">D10+D16</f>
        <v>2539</v>
      </c>
      <c r="E22" s="4">
        <f t="shared" si="2"/>
        <v>16865</v>
      </c>
      <c r="F22" s="4">
        <f t="shared" si="2"/>
        <v>22154</v>
      </c>
      <c r="G22" s="4"/>
      <c r="H22" s="4">
        <f>H10+H16</f>
        <v>49300</v>
      </c>
      <c r="I22" s="19">
        <f>SUM(I10,I16)</f>
        <v>24</v>
      </c>
      <c r="J22" s="4">
        <f>J10+J16</f>
        <v>4722</v>
      </c>
      <c r="K22" s="4">
        <f>K10+K16</f>
        <v>54046</v>
      </c>
    </row>
    <row r="23" spans="1:11" ht="12.75">
      <c r="A23" s="35" t="s">
        <v>18</v>
      </c>
      <c r="B23" s="60">
        <f>B11+B17</f>
        <v>3751</v>
      </c>
      <c r="C23" s="60"/>
      <c r="D23" s="60">
        <f t="shared" si="2"/>
        <v>1469</v>
      </c>
      <c r="E23" s="60">
        <f t="shared" si="2"/>
        <v>10324</v>
      </c>
      <c r="F23" s="60">
        <f t="shared" si="2"/>
        <v>15544</v>
      </c>
      <c r="G23" s="60"/>
      <c r="H23" s="60">
        <f>H11+H17</f>
        <v>32489</v>
      </c>
      <c r="I23" s="60">
        <f>SUM(I11,I17)</f>
        <v>5</v>
      </c>
      <c r="J23" s="60">
        <f>J11+J17</f>
        <v>4429</v>
      </c>
      <c r="K23" s="60">
        <f>K11+K17</f>
        <v>36923</v>
      </c>
    </row>
    <row r="24" spans="1:11" ht="24" customHeight="1">
      <c r="A24" s="78"/>
      <c r="B24" s="19"/>
      <c r="C24" s="19"/>
      <c r="D24" s="19"/>
      <c r="E24" s="19"/>
      <c r="F24" s="19"/>
      <c r="G24" s="19"/>
      <c r="H24" s="19"/>
      <c r="I24" s="19"/>
      <c r="J24" s="19"/>
      <c r="K24" s="19"/>
    </row>
    <row r="25" spans="1:12" ht="73.5" customHeight="1">
      <c r="A25" s="256" t="s">
        <v>210</v>
      </c>
      <c r="B25" s="257"/>
      <c r="C25" s="257"/>
      <c r="D25" s="257"/>
      <c r="E25" s="257"/>
      <c r="F25" s="257"/>
      <c r="G25" s="257"/>
      <c r="H25" s="257"/>
      <c r="I25" s="257"/>
      <c r="J25" s="257"/>
      <c r="K25" s="257"/>
      <c r="L25" s="251"/>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148"/>
    </row>
    <row r="31" spans="1:4" ht="12.75">
      <c r="A31" s="28"/>
      <c r="B31" s="28"/>
      <c r="C31" s="28"/>
      <c r="D31" s="28"/>
    </row>
    <row r="32" ht="12.75">
      <c r="A32" s="28"/>
    </row>
    <row r="33" ht="12.75">
      <c r="A33" s="28"/>
    </row>
  </sheetData>
  <sheetProtection/>
  <mergeCells count="4">
    <mergeCell ref="A1:K1"/>
    <mergeCell ref="A3:K3"/>
    <mergeCell ref="B4:F4"/>
    <mergeCell ref="A25:L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J2" sqref="J2"/>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42" customHeight="1">
      <c r="A1" s="252" t="s">
        <v>232</v>
      </c>
      <c r="B1" s="252"/>
      <c r="C1" s="252"/>
      <c r="D1" s="252"/>
      <c r="E1" s="252"/>
      <c r="F1" s="252"/>
      <c r="G1" s="252"/>
      <c r="H1" s="252"/>
      <c r="I1" s="252"/>
      <c r="J1" s="252"/>
      <c r="K1" s="16"/>
    </row>
    <row r="2" spans="1:11" ht="7.5" customHeight="1">
      <c r="A2" s="72"/>
      <c r="B2" s="72"/>
      <c r="C2" s="72"/>
      <c r="D2" s="72"/>
      <c r="E2" s="72"/>
      <c r="F2" s="72"/>
      <c r="G2" s="72"/>
      <c r="H2" s="72"/>
      <c r="I2" s="72"/>
      <c r="J2" s="72"/>
      <c r="K2" s="16"/>
    </row>
    <row r="3" spans="1:11" ht="28.5" customHeight="1">
      <c r="A3" s="255" t="s">
        <v>183</v>
      </c>
      <c r="B3" s="255"/>
      <c r="C3" s="255"/>
      <c r="D3" s="255"/>
      <c r="E3" s="255"/>
      <c r="F3" s="255"/>
      <c r="G3" s="255"/>
      <c r="H3" s="255"/>
      <c r="I3" s="255"/>
      <c r="J3" s="255"/>
      <c r="K3" s="17"/>
    </row>
    <row r="4" spans="1:11" ht="16.5" customHeight="1">
      <c r="A4" s="71" t="s">
        <v>102</v>
      </c>
      <c r="B4" s="74" t="s">
        <v>49</v>
      </c>
      <c r="C4" s="74"/>
      <c r="D4" s="74"/>
      <c r="E4" s="74"/>
      <c r="F4" s="74"/>
      <c r="G4" s="57"/>
      <c r="H4" s="74" t="s">
        <v>10</v>
      </c>
      <c r="I4" s="74"/>
      <c r="J4" s="74"/>
      <c r="K4" s="57"/>
    </row>
    <row r="5" spans="1:11" ht="51" customHeight="1">
      <c r="A5" s="5" t="s">
        <v>103</v>
      </c>
      <c r="B5" s="10" t="s">
        <v>211</v>
      </c>
      <c r="C5" s="91"/>
      <c r="D5" s="10" t="s">
        <v>19</v>
      </c>
      <c r="E5" s="10" t="s">
        <v>12</v>
      </c>
      <c r="F5" s="10" t="s">
        <v>128</v>
      </c>
      <c r="G5" s="10"/>
      <c r="H5" s="10" t="s">
        <v>23</v>
      </c>
      <c r="I5" s="10"/>
      <c r="J5" s="10"/>
      <c r="K5" s="20"/>
    </row>
    <row r="6" spans="1:11" ht="17.25" customHeight="1">
      <c r="A6" s="29" t="s">
        <v>14</v>
      </c>
      <c r="B6" s="107">
        <f>B8+B7</f>
        <v>50</v>
      </c>
      <c r="C6" s="107"/>
      <c r="D6" s="107">
        <f>D8+D7</f>
        <v>4099</v>
      </c>
      <c r="E6" s="107">
        <f>E8+E7</f>
        <v>30534</v>
      </c>
      <c r="F6" s="107">
        <f>B6+D6+E6</f>
        <v>34683</v>
      </c>
      <c r="G6" s="107"/>
      <c r="H6" s="107">
        <f>H8+H7</f>
        <v>186</v>
      </c>
      <c r="I6" s="107"/>
      <c r="J6" s="107"/>
      <c r="K6" s="7"/>
    </row>
    <row r="7" spans="1:11" ht="12.75">
      <c r="A7" s="34" t="s">
        <v>16</v>
      </c>
      <c r="B7" s="4">
        <v>31</v>
      </c>
      <c r="C7" s="87"/>
      <c r="D7" s="4">
        <v>2826</v>
      </c>
      <c r="E7" s="4">
        <v>21404</v>
      </c>
      <c r="F7" s="4">
        <f>B7+D7+E7</f>
        <v>24261</v>
      </c>
      <c r="G7" s="87"/>
      <c r="H7" s="4">
        <v>172</v>
      </c>
      <c r="I7" s="87"/>
      <c r="J7" s="4"/>
      <c r="K7" s="4"/>
    </row>
    <row r="8" spans="1:11" ht="12.75">
      <c r="A8" s="34" t="s">
        <v>18</v>
      </c>
      <c r="B8" s="4">
        <v>19</v>
      </c>
      <c r="C8" s="87"/>
      <c r="D8" s="4">
        <v>1273</v>
      </c>
      <c r="E8" s="4">
        <v>9130</v>
      </c>
      <c r="F8" s="4">
        <f>B8+D8+E8</f>
        <v>10422</v>
      </c>
      <c r="G8" s="87"/>
      <c r="H8" s="4">
        <v>14</v>
      </c>
      <c r="I8" s="87"/>
      <c r="J8" s="4"/>
      <c r="K8" s="4"/>
    </row>
    <row r="9" spans="1:11" ht="25.5" customHeight="1">
      <c r="A9" s="49" t="s">
        <v>153</v>
      </c>
      <c r="B9" s="4">
        <f>SUM(B10:B11)</f>
        <v>18</v>
      </c>
      <c r="C9" s="4"/>
      <c r="D9" s="4">
        <f>D11+D10</f>
        <v>2141</v>
      </c>
      <c r="E9" s="4">
        <f>E11+E10</f>
        <v>15080</v>
      </c>
      <c r="F9" s="4">
        <f>B9+D9+E9</f>
        <v>17239</v>
      </c>
      <c r="G9" s="87"/>
      <c r="H9" s="4">
        <f>H10+H11</f>
        <v>99</v>
      </c>
      <c r="I9" s="87"/>
      <c r="J9" s="4"/>
      <c r="K9" s="4"/>
    </row>
    <row r="10" spans="1:11" ht="12.75">
      <c r="A10" s="34" t="s">
        <v>16</v>
      </c>
      <c r="B10" s="4">
        <v>14</v>
      </c>
      <c r="C10" s="4"/>
      <c r="D10" s="4">
        <v>1753</v>
      </c>
      <c r="E10" s="4">
        <v>11653</v>
      </c>
      <c r="F10" s="4">
        <f>B10+D10+E10</f>
        <v>13420</v>
      </c>
      <c r="G10" s="87"/>
      <c r="H10" s="4">
        <v>89</v>
      </c>
      <c r="I10" s="87"/>
      <c r="J10" s="4"/>
      <c r="K10" s="4"/>
    </row>
    <row r="11" spans="1:11" ht="12.75">
      <c r="A11" s="34" t="s">
        <v>18</v>
      </c>
      <c r="B11" s="158">
        <v>4</v>
      </c>
      <c r="C11" s="156"/>
      <c r="D11" s="156">
        <v>388</v>
      </c>
      <c r="E11" s="4">
        <v>3427</v>
      </c>
      <c r="F11" s="4">
        <f aca="true" t="shared" si="0" ref="F11:F17">SUM(B11:E11)</f>
        <v>3819</v>
      </c>
      <c r="G11" s="87"/>
      <c r="H11" s="4">
        <v>10</v>
      </c>
      <c r="I11" s="87"/>
      <c r="J11" s="4"/>
      <c r="K11" s="4"/>
    </row>
    <row r="12" spans="1:11" ht="18.75" customHeight="1">
      <c r="A12" s="29" t="s">
        <v>17</v>
      </c>
      <c r="B12" s="228" t="s">
        <v>224</v>
      </c>
      <c r="C12" s="161"/>
      <c r="D12" s="161">
        <f>D14+D13</f>
        <v>205</v>
      </c>
      <c r="E12" s="107">
        <f>E14+E13</f>
        <v>8481</v>
      </c>
      <c r="F12" s="107">
        <f t="shared" si="0"/>
        <v>8686</v>
      </c>
      <c r="G12" s="107"/>
      <c r="H12" s="107">
        <f>H14+H13</f>
        <v>204</v>
      </c>
      <c r="I12" s="97"/>
      <c r="J12" s="107"/>
      <c r="K12" s="4"/>
    </row>
    <row r="13" spans="1:11" ht="12.75">
      <c r="A13" s="34" t="s">
        <v>16</v>
      </c>
      <c r="B13" s="158" t="s">
        <v>44</v>
      </c>
      <c r="C13" s="157"/>
      <c r="D13" s="156">
        <v>161</v>
      </c>
      <c r="E13" s="4">
        <v>6284</v>
      </c>
      <c r="F13" s="4">
        <f>SUM(B13:E13)</f>
        <v>6445</v>
      </c>
      <c r="G13" s="87"/>
      <c r="H13" s="4">
        <v>198</v>
      </c>
      <c r="I13" s="95"/>
      <c r="J13" s="4"/>
      <c r="K13" s="4"/>
    </row>
    <row r="14" spans="1:11" ht="12.75">
      <c r="A14" s="34" t="s">
        <v>18</v>
      </c>
      <c r="B14" s="229" t="s">
        <v>224</v>
      </c>
      <c r="C14" s="167"/>
      <c r="D14" s="156">
        <v>44</v>
      </c>
      <c r="E14" s="4">
        <v>2197</v>
      </c>
      <c r="F14" s="4">
        <f t="shared" si="0"/>
        <v>2241</v>
      </c>
      <c r="G14" s="87"/>
      <c r="H14" s="4">
        <v>6</v>
      </c>
      <c r="I14" s="95"/>
      <c r="J14" s="4"/>
      <c r="K14" s="4"/>
    </row>
    <row r="15" spans="1:11" ht="24.75" customHeight="1">
      <c r="A15" s="49" t="s">
        <v>153</v>
      </c>
      <c r="B15" s="229" t="s">
        <v>224</v>
      </c>
      <c r="C15" s="158"/>
      <c r="D15" s="156">
        <f>D17+D16</f>
        <v>128</v>
      </c>
      <c r="E15" s="4">
        <f>E17+E16</f>
        <v>5003</v>
      </c>
      <c r="F15" s="4">
        <f>SUM(B15:E15)</f>
        <v>5131</v>
      </c>
      <c r="G15" s="87"/>
      <c r="H15" s="4">
        <f>H16+H17</f>
        <v>153</v>
      </c>
      <c r="I15" s="95"/>
      <c r="J15" s="4"/>
      <c r="K15" s="4"/>
    </row>
    <row r="16" spans="1:11" ht="12.75">
      <c r="A16" s="34" t="s">
        <v>16</v>
      </c>
      <c r="B16" s="158" t="s">
        <v>44</v>
      </c>
      <c r="C16" s="167"/>
      <c r="D16" s="156">
        <v>109</v>
      </c>
      <c r="E16" s="4">
        <v>3927</v>
      </c>
      <c r="F16" s="4">
        <f>SUM(B16:E16)</f>
        <v>4036</v>
      </c>
      <c r="G16" s="87"/>
      <c r="H16" s="4">
        <v>148</v>
      </c>
      <c r="I16" s="95"/>
      <c r="J16" s="4"/>
      <c r="K16" s="4"/>
    </row>
    <row r="17" spans="1:11" ht="12.75">
      <c r="A17" s="34" t="s">
        <v>18</v>
      </c>
      <c r="B17" s="227" t="s">
        <v>224</v>
      </c>
      <c r="C17" s="185"/>
      <c r="D17" s="160">
        <v>19</v>
      </c>
      <c r="E17" s="19">
        <v>1076</v>
      </c>
      <c r="F17" s="4">
        <f t="shared" si="0"/>
        <v>1095</v>
      </c>
      <c r="G17" s="87"/>
      <c r="H17" s="67">
        <v>5</v>
      </c>
      <c r="I17" s="147"/>
      <c r="J17" s="4"/>
      <c r="K17" s="19"/>
    </row>
    <row r="18" spans="1:10" ht="18.75" customHeight="1">
      <c r="A18" s="29" t="s">
        <v>34</v>
      </c>
      <c r="B18" s="161">
        <f>B20+B19</f>
        <v>50</v>
      </c>
      <c r="C18" s="161"/>
      <c r="D18" s="161">
        <f>D20+D19</f>
        <v>4304</v>
      </c>
      <c r="E18" s="107">
        <f>E20+E19</f>
        <v>39015</v>
      </c>
      <c r="F18" s="107">
        <f>F20+F19</f>
        <v>43369</v>
      </c>
      <c r="G18" s="107"/>
      <c r="H18" s="107">
        <f aca="true" t="shared" si="1" ref="H18:H23">H6+H12</f>
        <v>390</v>
      </c>
      <c r="I18" s="107"/>
      <c r="J18" s="107"/>
    </row>
    <row r="19" spans="1:10" ht="12.75">
      <c r="A19" s="34" t="s">
        <v>16</v>
      </c>
      <c r="B19" s="4">
        <f>SUM(B7,B13)</f>
        <v>31</v>
      </c>
      <c r="C19" s="4"/>
      <c r="D19" s="4">
        <f aca="true" t="shared" si="2" ref="D19:F20">D7+D13</f>
        <v>2987</v>
      </c>
      <c r="E19" s="4">
        <f t="shared" si="2"/>
        <v>27688</v>
      </c>
      <c r="F19" s="4">
        <f t="shared" si="2"/>
        <v>30706</v>
      </c>
      <c r="G19" s="4"/>
      <c r="H19" s="4">
        <f t="shared" si="1"/>
        <v>370</v>
      </c>
      <c r="I19" s="4"/>
      <c r="J19" s="4"/>
    </row>
    <row r="20" spans="1:10" ht="12.75">
      <c r="A20" s="34" t="s">
        <v>18</v>
      </c>
      <c r="B20" s="4">
        <f>SUM(B8,B14)</f>
        <v>19</v>
      </c>
      <c r="C20" s="4"/>
      <c r="D20" s="4">
        <f t="shared" si="2"/>
        <v>1317</v>
      </c>
      <c r="E20" s="4">
        <f t="shared" si="2"/>
        <v>11327</v>
      </c>
      <c r="F20" s="4">
        <f t="shared" si="2"/>
        <v>12663</v>
      </c>
      <c r="G20" s="4"/>
      <c r="H20" s="4">
        <f t="shared" si="1"/>
        <v>20</v>
      </c>
      <c r="I20" s="4"/>
      <c r="J20" s="4"/>
    </row>
    <row r="21" spans="1:10" ht="24" customHeight="1">
      <c r="A21" s="49" t="s">
        <v>153</v>
      </c>
      <c r="B21" s="4">
        <f>B23+B22</f>
        <v>18</v>
      </c>
      <c r="C21" s="4"/>
      <c r="D21" s="4">
        <f>D23+D22</f>
        <v>2269</v>
      </c>
      <c r="E21" s="4">
        <f>E23+E22</f>
        <v>20083</v>
      </c>
      <c r="F21" s="4">
        <f>F23+F22</f>
        <v>22370</v>
      </c>
      <c r="G21" s="4"/>
      <c r="H21" s="4">
        <f t="shared" si="1"/>
        <v>252</v>
      </c>
      <c r="I21" s="4"/>
      <c r="J21" s="4"/>
    </row>
    <row r="22" spans="1:10" ht="12.75">
      <c r="A22" s="48" t="s">
        <v>16</v>
      </c>
      <c r="B22" s="4">
        <f>SUM(B10,B16)</f>
        <v>14</v>
      </c>
      <c r="C22" s="4"/>
      <c r="D22" s="4">
        <f aca="true" t="shared" si="3" ref="D22:F23">D10+D16</f>
        <v>1862</v>
      </c>
      <c r="E22" s="4">
        <f t="shared" si="3"/>
        <v>15580</v>
      </c>
      <c r="F22" s="4">
        <f t="shared" si="3"/>
        <v>17456</v>
      </c>
      <c r="G22" s="4"/>
      <c r="H22" s="4">
        <f t="shared" si="1"/>
        <v>237</v>
      </c>
      <c r="I22" s="4"/>
      <c r="J22" s="4"/>
    </row>
    <row r="23" spans="1:11" ht="12.75">
      <c r="A23" s="35" t="s">
        <v>18</v>
      </c>
      <c r="B23" s="60">
        <f>SUM(B11,B17)</f>
        <v>4</v>
      </c>
      <c r="C23" s="60"/>
      <c r="D23" s="60">
        <f t="shared" si="3"/>
        <v>407</v>
      </c>
      <c r="E23" s="60">
        <f t="shared" si="3"/>
        <v>4503</v>
      </c>
      <c r="F23" s="60">
        <f t="shared" si="3"/>
        <v>4914</v>
      </c>
      <c r="G23" s="60"/>
      <c r="H23" s="60">
        <f t="shared" si="1"/>
        <v>15</v>
      </c>
      <c r="I23" s="60"/>
      <c r="J23" s="60"/>
      <c r="K23" s="6"/>
    </row>
    <row r="24" spans="1:11" ht="23.25" customHeight="1">
      <c r="A24" s="35"/>
      <c r="B24" s="19"/>
      <c r="C24" s="19"/>
      <c r="D24" s="19"/>
      <c r="E24" s="19"/>
      <c r="F24" s="19"/>
      <c r="G24" s="19"/>
      <c r="H24" s="19"/>
      <c r="I24" s="19"/>
      <c r="J24" s="19"/>
      <c r="K24" s="6"/>
    </row>
    <row r="25" spans="1:11" ht="59.25" customHeight="1">
      <c r="A25" s="263" t="s">
        <v>216</v>
      </c>
      <c r="B25" s="263"/>
      <c r="C25" s="263"/>
      <c r="D25" s="263"/>
      <c r="E25" s="263"/>
      <c r="F25" s="263"/>
      <c r="G25" s="263"/>
      <c r="H25" s="263"/>
      <c r="I25" s="263"/>
      <c r="J25" s="263"/>
      <c r="K25" s="263"/>
    </row>
    <row r="26" ht="12.75">
      <c r="A26" s="28"/>
    </row>
    <row r="27" ht="12.75">
      <c r="A27" s="28"/>
    </row>
    <row r="28" spans="1:3" ht="12.75">
      <c r="A28" s="148"/>
      <c r="B28" s="94"/>
      <c r="C28" s="94"/>
    </row>
  </sheetData>
  <sheetProtection/>
  <mergeCells count="3">
    <mergeCell ref="A1:J1"/>
    <mergeCell ref="A3:J3"/>
    <mergeCell ref="A25:K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M51"/>
  <sheetViews>
    <sheetView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M2" sqref="M2"/>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2" width="9.421875" style="0" customWidth="1"/>
    <col min="13" max="13" width="7.8515625" style="0" customWidth="1"/>
  </cols>
  <sheetData>
    <row r="1" spans="1:13" ht="27.75" customHeight="1">
      <c r="A1" s="252" t="s">
        <v>233</v>
      </c>
      <c r="B1" s="253"/>
      <c r="C1" s="253"/>
      <c r="D1" s="253"/>
      <c r="E1" s="253"/>
      <c r="F1" s="253"/>
      <c r="G1" s="253"/>
      <c r="H1" s="253"/>
      <c r="I1" s="253"/>
      <c r="J1" s="253"/>
      <c r="K1" s="253"/>
      <c r="L1" s="253"/>
      <c r="M1" s="253"/>
    </row>
    <row r="2" spans="1:13" ht="7.5" customHeight="1">
      <c r="A2" s="72"/>
      <c r="B2" s="73"/>
      <c r="C2" s="73"/>
      <c r="D2" s="73"/>
      <c r="E2" s="73"/>
      <c r="F2" s="73"/>
      <c r="G2" s="73"/>
      <c r="H2" s="73"/>
      <c r="I2" s="73"/>
      <c r="J2" s="73"/>
      <c r="K2" s="73"/>
      <c r="L2" s="73"/>
      <c r="M2" s="73"/>
    </row>
    <row r="3" spans="1:13" ht="25.5" customHeight="1">
      <c r="A3" s="255" t="s">
        <v>217</v>
      </c>
      <c r="B3" s="255"/>
      <c r="C3" s="255"/>
      <c r="D3" s="255"/>
      <c r="E3" s="255"/>
      <c r="F3" s="255"/>
      <c r="G3" s="255"/>
      <c r="H3" s="255"/>
      <c r="I3" s="255"/>
      <c r="J3" s="257"/>
      <c r="K3" s="257"/>
      <c r="L3" s="257"/>
      <c r="M3" s="257"/>
    </row>
    <row r="4" spans="1:13" ht="27" customHeight="1">
      <c r="A4" s="125" t="s">
        <v>104</v>
      </c>
      <c r="B4" s="114" t="s">
        <v>50</v>
      </c>
      <c r="C4" s="80"/>
      <c r="D4" s="266" t="s">
        <v>51</v>
      </c>
      <c r="E4" s="266"/>
      <c r="F4" s="267"/>
      <c r="G4" s="267"/>
      <c r="H4" s="267"/>
      <c r="I4" s="21"/>
      <c r="J4" s="266" t="s">
        <v>52</v>
      </c>
      <c r="K4" s="266"/>
      <c r="L4" s="266"/>
      <c r="M4" s="218"/>
    </row>
    <row r="5" spans="1:12" ht="48.75" customHeight="1">
      <c r="A5" s="5" t="s">
        <v>184</v>
      </c>
      <c r="B5" s="10" t="s">
        <v>94</v>
      </c>
      <c r="C5" s="10"/>
      <c r="D5" s="10" t="s">
        <v>155</v>
      </c>
      <c r="E5" s="91"/>
      <c r="F5" s="10" t="s">
        <v>95</v>
      </c>
      <c r="G5" s="10" t="s">
        <v>12</v>
      </c>
      <c r="H5" s="10" t="s">
        <v>128</v>
      </c>
      <c r="I5" s="10"/>
      <c r="J5" s="10" t="s">
        <v>43</v>
      </c>
      <c r="K5" s="10" t="s">
        <v>144</v>
      </c>
      <c r="L5" s="10" t="s">
        <v>36</v>
      </c>
    </row>
    <row r="6" spans="1:12" ht="18.75" customHeight="1">
      <c r="A6" s="103" t="s">
        <v>16</v>
      </c>
      <c r="B6" s="111">
        <v>100</v>
      </c>
      <c r="C6" s="111"/>
      <c r="D6" s="111">
        <v>100</v>
      </c>
      <c r="E6" s="111"/>
      <c r="F6" s="111">
        <v>100</v>
      </c>
      <c r="G6" s="111">
        <v>100</v>
      </c>
      <c r="H6" s="111">
        <v>100</v>
      </c>
      <c r="I6" s="111"/>
      <c r="J6" s="111">
        <v>100</v>
      </c>
      <c r="K6" s="111">
        <v>100</v>
      </c>
      <c r="L6" s="111">
        <v>100</v>
      </c>
    </row>
    <row r="7" spans="1:12" ht="12.75">
      <c r="A7" s="13" t="s">
        <v>159</v>
      </c>
      <c r="B7" s="203" t="s">
        <v>44</v>
      </c>
      <c r="C7" s="101"/>
      <c r="D7" s="7">
        <v>7.906376704754884</v>
      </c>
      <c r="E7" s="92"/>
      <c r="F7" s="203">
        <v>0.011756407241946862</v>
      </c>
      <c r="G7" s="203">
        <v>0.0344145229286759</v>
      </c>
      <c r="H7" s="7">
        <v>0.5824659466377611</v>
      </c>
      <c r="I7" s="92"/>
      <c r="J7" s="7">
        <v>7.777210667347199</v>
      </c>
      <c r="K7" s="7">
        <v>3.7218465470422233</v>
      </c>
      <c r="L7" s="7">
        <v>7.342637425234975</v>
      </c>
    </row>
    <row r="8" spans="1:12" ht="12.75">
      <c r="A8" s="3" t="s">
        <v>160</v>
      </c>
      <c r="B8" s="7">
        <v>19.879853842819102</v>
      </c>
      <c r="C8" s="92"/>
      <c r="D8" s="7">
        <v>76.81533357906378</v>
      </c>
      <c r="E8" s="92"/>
      <c r="F8" s="7">
        <v>59.46390782976722</v>
      </c>
      <c r="G8" s="7">
        <v>39.449797814677794</v>
      </c>
      <c r="H8" s="7">
        <v>40.194068250381996</v>
      </c>
      <c r="I8" s="92"/>
      <c r="J8" s="7">
        <v>51.488452213857336</v>
      </c>
      <c r="K8" s="7">
        <v>39.71034556200415</v>
      </c>
      <c r="L8" s="7">
        <v>50.22329820563942</v>
      </c>
    </row>
    <row r="9" spans="1:12" ht="12.75">
      <c r="A9" s="3" t="s">
        <v>161</v>
      </c>
      <c r="B9" s="7">
        <v>22.202266674924136</v>
      </c>
      <c r="C9" s="92"/>
      <c r="D9" s="7">
        <v>8.293402137854773</v>
      </c>
      <c r="E9" s="92"/>
      <c r="F9" s="7">
        <v>16.423700916999763</v>
      </c>
      <c r="G9" s="7">
        <v>19.945366944850726</v>
      </c>
      <c r="H9" s="7">
        <v>19.20439853208134</v>
      </c>
      <c r="I9" s="92"/>
      <c r="J9" s="7">
        <v>21.496746203904554</v>
      </c>
      <c r="K9" s="7">
        <v>23.124434268675788</v>
      </c>
      <c r="L9" s="7">
        <v>21.67188835089718</v>
      </c>
    </row>
    <row r="10" spans="1:12" ht="12.75">
      <c r="A10" s="3" t="s">
        <v>162</v>
      </c>
      <c r="B10" s="7">
        <v>21.291880844738962</v>
      </c>
      <c r="C10" s="92"/>
      <c r="D10" s="7">
        <v>3.0409141172134166</v>
      </c>
      <c r="E10" s="92"/>
      <c r="F10" s="7">
        <v>7.818010815894663</v>
      </c>
      <c r="G10" s="7">
        <v>13.802374602082079</v>
      </c>
      <c r="H10" s="7">
        <v>13.954369147588514</v>
      </c>
      <c r="I10" s="92"/>
      <c r="J10" s="7">
        <v>7.915656501212198</v>
      </c>
      <c r="K10" s="7">
        <v>12.092007880304562</v>
      </c>
      <c r="L10" s="7">
        <v>8.36399886072344</v>
      </c>
    </row>
    <row r="11" spans="1:12" ht="12.75">
      <c r="A11" s="3" t="s">
        <v>163</v>
      </c>
      <c r="B11" s="7">
        <v>17.396420387688117</v>
      </c>
      <c r="C11" s="92"/>
      <c r="D11" s="7">
        <v>1.713969775156653</v>
      </c>
      <c r="E11" s="92"/>
      <c r="F11" s="7">
        <v>6.618857277216082</v>
      </c>
      <c r="G11" s="7">
        <v>11.726748687946314</v>
      </c>
      <c r="H11" s="7">
        <v>11.645401000378733</v>
      </c>
      <c r="I11" s="92"/>
      <c r="J11" s="7">
        <v>5.825571009314789</v>
      </c>
      <c r="K11" s="7">
        <v>9.42441829508546</v>
      </c>
      <c r="L11" s="7">
        <v>6.211905440045571</v>
      </c>
    </row>
    <row r="12" spans="1:12" ht="12.75">
      <c r="A12" s="3" t="s">
        <v>164</v>
      </c>
      <c r="B12" s="7">
        <v>11.451043537499226</v>
      </c>
      <c r="C12" s="92"/>
      <c r="D12" s="7">
        <v>1.2532252119424991</v>
      </c>
      <c r="E12" s="92"/>
      <c r="F12" s="7">
        <v>4.914178227133788</v>
      </c>
      <c r="G12" s="7">
        <v>8.1669964725114</v>
      </c>
      <c r="H12" s="7">
        <v>8.0082537775398</v>
      </c>
      <c r="I12" s="92"/>
      <c r="J12" s="7">
        <v>3.4975118029858363</v>
      </c>
      <c r="K12" s="7">
        <v>6.900591022842234</v>
      </c>
      <c r="L12" s="7">
        <v>3.8627171745941324</v>
      </c>
    </row>
    <row r="13" spans="1:12" ht="12.75">
      <c r="A13" s="3" t="s">
        <v>165</v>
      </c>
      <c r="B13" s="7">
        <v>5.660494209450672</v>
      </c>
      <c r="C13" s="92"/>
      <c r="D13" s="7">
        <v>0.7556210836712126</v>
      </c>
      <c r="E13" s="92"/>
      <c r="F13" s="7">
        <v>3.303550434987068</v>
      </c>
      <c r="G13" s="7">
        <v>4.947087670997161</v>
      </c>
      <c r="H13" s="7">
        <v>4.617936294419558</v>
      </c>
      <c r="I13" s="92"/>
      <c r="J13" s="7">
        <v>1.5375781549062142</v>
      </c>
      <c r="K13" s="7">
        <v>3.70587295671157</v>
      </c>
      <c r="L13" s="7">
        <v>1.7698661350042721</v>
      </c>
    </row>
    <row r="14" spans="1:12" ht="12.75">
      <c r="A14" s="3" t="s">
        <v>166</v>
      </c>
      <c r="B14" s="7">
        <v>2.1180405028797917</v>
      </c>
      <c r="C14" s="92"/>
      <c r="D14" s="7">
        <v>0.22115739034279397</v>
      </c>
      <c r="E14" s="92"/>
      <c r="F14" s="7">
        <v>1.4460380907594639</v>
      </c>
      <c r="G14" s="7">
        <v>1.9272132840058507</v>
      </c>
      <c r="H14" s="7">
        <v>1.7931070509723004</v>
      </c>
      <c r="I14" s="92"/>
      <c r="J14" s="7">
        <v>0.46127344647186425</v>
      </c>
      <c r="K14" s="7">
        <v>1.3204834673340078</v>
      </c>
      <c r="L14" s="7">
        <v>0.5536884078610083</v>
      </c>
    </row>
    <row r="15" spans="1:12" ht="12.75">
      <c r="A15" s="3" t="s">
        <v>167</v>
      </c>
      <c r="B15" s="203" t="s">
        <v>44</v>
      </c>
      <c r="C15" s="92"/>
      <c r="D15" s="203" t="s">
        <v>44</v>
      </c>
      <c r="E15" s="101"/>
      <c r="F15" s="203" t="s">
        <v>44</v>
      </c>
      <c r="G15" s="203" t="s">
        <v>44</v>
      </c>
      <c r="H15" s="203" t="s">
        <v>44</v>
      </c>
      <c r="I15" s="92"/>
      <c r="J15" s="203" t="s">
        <v>44</v>
      </c>
      <c r="K15" s="203" t="s">
        <v>44</v>
      </c>
      <c r="L15" s="203" t="s">
        <v>44</v>
      </c>
    </row>
    <row r="16" spans="1:12" ht="12.75">
      <c r="A16" s="3" t="s">
        <v>110</v>
      </c>
      <c r="B16" s="4">
        <v>16147</v>
      </c>
      <c r="C16" s="87"/>
      <c r="D16" s="4">
        <v>5426</v>
      </c>
      <c r="E16" s="87"/>
      <c r="F16" s="4">
        <v>8506</v>
      </c>
      <c r="G16" s="4">
        <v>46492</v>
      </c>
      <c r="H16" s="4">
        <f>B16+D16+F16+G16</f>
        <v>76571</v>
      </c>
      <c r="I16" s="87"/>
      <c r="J16" s="4">
        <v>156740</v>
      </c>
      <c r="K16" s="4">
        <v>18810</v>
      </c>
      <c r="L16" s="4">
        <f>SUM(J16:K16)</f>
        <v>175550</v>
      </c>
    </row>
    <row r="17" spans="2:12" s="172" customFormat="1" ht="16.5" customHeight="1">
      <c r="B17" s="93"/>
      <c r="C17" s="93"/>
      <c r="D17" s="93"/>
      <c r="E17" s="93"/>
      <c r="F17" s="93"/>
      <c r="G17" s="93"/>
      <c r="H17" s="93"/>
      <c r="I17" s="93"/>
      <c r="J17" s="93"/>
      <c r="K17" s="93"/>
      <c r="L17" s="93"/>
    </row>
    <row r="18" spans="1:12" ht="16.5" customHeight="1">
      <c r="A18" s="14" t="s">
        <v>18</v>
      </c>
      <c r="B18" s="111">
        <v>100</v>
      </c>
      <c r="C18" s="111"/>
      <c r="D18" s="111">
        <v>100</v>
      </c>
      <c r="E18" s="111"/>
      <c r="F18" s="111">
        <v>100</v>
      </c>
      <c r="G18" s="111">
        <v>100</v>
      </c>
      <c r="H18" s="111">
        <v>100</v>
      </c>
      <c r="I18" s="111"/>
      <c r="J18" s="111">
        <v>100</v>
      </c>
      <c r="K18" s="111">
        <v>100</v>
      </c>
      <c r="L18" s="111">
        <v>100</v>
      </c>
    </row>
    <row r="19" spans="1:12" ht="12.75">
      <c r="A19" s="13" t="s">
        <v>159</v>
      </c>
      <c r="B19" s="203" t="s">
        <v>44</v>
      </c>
      <c r="C19" s="101"/>
      <c r="D19" s="7">
        <v>12.000626664577785</v>
      </c>
      <c r="E19" s="92"/>
      <c r="F19" s="203">
        <v>0.018129079042784626</v>
      </c>
      <c r="G19" s="203">
        <v>0.04785833931562575</v>
      </c>
      <c r="H19" s="7">
        <v>1.7752962625341842</v>
      </c>
      <c r="I19" s="92"/>
      <c r="J19" s="7">
        <v>8.868314554400676</v>
      </c>
      <c r="K19" s="7">
        <v>5.9781242142318325</v>
      </c>
      <c r="L19" s="7">
        <v>8.480645568024208</v>
      </c>
    </row>
    <row r="20" spans="1:12" ht="12.75">
      <c r="A20" s="3" t="s">
        <v>160</v>
      </c>
      <c r="B20" s="7">
        <v>28.62313594903721</v>
      </c>
      <c r="C20" s="92"/>
      <c r="D20" s="7">
        <v>77.47140842863857</v>
      </c>
      <c r="E20" s="92"/>
      <c r="F20" s="7">
        <v>67.31327048585932</v>
      </c>
      <c r="G20" s="7">
        <v>53.808726170535216</v>
      </c>
      <c r="H20" s="7">
        <v>54.984047402005466</v>
      </c>
      <c r="I20" s="92"/>
      <c r="J20" s="7">
        <v>57.358721285701805</v>
      </c>
      <c r="K20" s="7">
        <v>44.41790294191602</v>
      </c>
      <c r="L20" s="7">
        <v>55.62140125246921</v>
      </c>
    </row>
    <row r="21" spans="1:12" ht="12.75">
      <c r="A21" s="3" t="s">
        <v>161</v>
      </c>
      <c r="B21" s="7">
        <v>21.905313450123064</v>
      </c>
      <c r="C21" s="92"/>
      <c r="D21" s="7">
        <v>7.582641391195363</v>
      </c>
      <c r="E21" s="92"/>
      <c r="F21" s="7">
        <v>18.056562726613485</v>
      </c>
      <c r="G21" s="7">
        <v>20.168301826593286</v>
      </c>
      <c r="H21" s="7">
        <v>18.34548769371012</v>
      </c>
      <c r="I21" s="92"/>
      <c r="J21" s="7">
        <v>23.701245135431527</v>
      </c>
      <c r="K21" s="7">
        <v>26.854412874025645</v>
      </c>
      <c r="L21" s="7">
        <v>24.125583154709368</v>
      </c>
    </row>
    <row r="22" spans="1:12" ht="12.75">
      <c r="A22" s="3" t="s">
        <v>162</v>
      </c>
      <c r="B22" s="7">
        <v>17.952801505718835</v>
      </c>
      <c r="C22" s="92"/>
      <c r="D22" s="7">
        <v>1.6136612877957073</v>
      </c>
      <c r="E22" s="92"/>
      <c r="F22" s="7">
        <v>6.182015953589557</v>
      </c>
      <c r="G22" s="7">
        <v>9.826912339475154</v>
      </c>
      <c r="H22" s="7">
        <v>9.453053783044666</v>
      </c>
      <c r="I22" s="92"/>
      <c r="J22" s="7">
        <v>5.524985200065993</v>
      </c>
      <c r="K22" s="7">
        <v>10.818456122705557</v>
      </c>
      <c r="L22" s="7">
        <v>6.232925650401379</v>
      </c>
    </row>
    <row r="23" spans="1:12" ht="12.75">
      <c r="A23" s="3" t="s">
        <v>163</v>
      </c>
      <c r="B23" s="7">
        <v>13.26190820906327</v>
      </c>
      <c r="C23" s="92"/>
      <c r="D23" s="7">
        <v>0.6736644211185963</v>
      </c>
      <c r="E23" s="92"/>
      <c r="F23" s="7">
        <v>3.625815808556925</v>
      </c>
      <c r="G23" s="7">
        <v>6.915530031107921</v>
      </c>
      <c r="H23" s="7">
        <v>6.592980856882407</v>
      </c>
      <c r="I23" s="92"/>
      <c r="J23" s="7">
        <v>2.4330121019788242</v>
      </c>
      <c r="K23" s="7">
        <v>6.022127231581594</v>
      </c>
      <c r="L23" s="7">
        <v>2.912621359223301</v>
      </c>
    </row>
    <row r="24" spans="1:12" ht="12.75">
      <c r="A24" s="3" t="s">
        <v>164</v>
      </c>
      <c r="B24" s="7">
        <v>9.584479513536992</v>
      </c>
      <c r="C24" s="92"/>
      <c r="D24" s="7">
        <v>0.45433181889393703</v>
      </c>
      <c r="E24" s="92"/>
      <c r="F24" s="7">
        <v>2.320522117476432</v>
      </c>
      <c r="G24" s="7">
        <v>4.845656855707107</v>
      </c>
      <c r="H24" s="7">
        <v>4.635369188696445</v>
      </c>
      <c r="I24" s="92"/>
      <c r="J24" s="7">
        <v>1.2548403062858473</v>
      </c>
      <c r="K24" s="7">
        <v>3.3819461905959267</v>
      </c>
      <c r="L24" s="7">
        <v>1.5424704745093094</v>
      </c>
    </row>
    <row r="25" spans="1:12" ht="12.75">
      <c r="A25" s="3" t="s">
        <v>165</v>
      </c>
      <c r="B25" s="7">
        <v>6.095265672506153</v>
      </c>
      <c r="C25" s="92"/>
      <c r="D25" s="7">
        <v>0.18799937333542222</v>
      </c>
      <c r="E25" s="92"/>
      <c r="F25" s="7">
        <v>1.5772298767222626</v>
      </c>
      <c r="G25" s="7">
        <v>3.0310281566562973</v>
      </c>
      <c r="H25" s="7">
        <v>2.917046490428441</v>
      </c>
      <c r="I25" s="92"/>
      <c r="J25" s="7">
        <v>0.6686658708669364</v>
      </c>
      <c r="K25" s="7">
        <v>1.760120693990445</v>
      </c>
      <c r="L25" s="7">
        <v>0.8162064472744084</v>
      </c>
    </row>
    <row r="26" spans="1:12" ht="12.75">
      <c r="A26" s="3" t="s">
        <v>166</v>
      </c>
      <c r="B26" s="7">
        <v>2.577095700014478</v>
      </c>
      <c r="C26" s="92"/>
      <c r="D26" s="203">
        <v>0.015666614444618518</v>
      </c>
      <c r="E26" s="92"/>
      <c r="F26" s="7">
        <v>0.9064539521392313</v>
      </c>
      <c r="G26" s="7">
        <v>1.355986280609396</v>
      </c>
      <c r="H26" s="7">
        <v>1.296718322698268</v>
      </c>
      <c r="I26" s="92"/>
      <c r="J26" s="7">
        <v>0.19021554526838833</v>
      </c>
      <c r="K26" s="7">
        <v>0.7669097309529797</v>
      </c>
      <c r="L26" s="7">
        <v>0.26814609338881185</v>
      </c>
    </row>
    <row r="27" spans="1:12" ht="12.75">
      <c r="A27" s="3" t="s">
        <v>167</v>
      </c>
      <c r="B27" s="203" t="s">
        <v>44</v>
      </c>
      <c r="C27" s="101"/>
      <c r="D27" s="203" t="s">
        <v>44</v>
      </c>
      <c r="E27" s="101"/>
      <c r="F27" s="203" t="s">
        <v>44</v>
      </c>
      <c r="G27" s="203" t="s">
        <v>44</v>
      </c>
      <c r="H27" s="203" t="s">
        <v>44</v>
      </c>
      <c r="I27" s="92"/>
      <c r="J27" s="203" t="s">
        <v>44</v>
      </c>
      <c r="K27" s="203" t="s">
        <v>44</v>
      </c>
      <c r="L27" s="203" t="s">
        <v>44</v>
      </c>
    </row>
    <row r="28" spans="1:12" ht="12.75">
      <c r="A28" s="21" t="s">
        <v>111</v>
      </c>
      <c r="B28" s="19">
        <v>6907</v>
      </c>
      <c r="C28" s="88"/>
      <c r="D28" s="19">
        <v>6383</v>
      </c>
      <c r="E28" s="88"/>
      <c r="F28" s="19">
        <v>5516</v>
      </c>
      <c r="G28" s="19">
        <v>25074</v>
      </c>
      <c r="H28" s="19">
        <f>B28+D28+F28+G28</f>
        <v>43880</v>
      </c>
      <c r="I28" s="88"/>
      <c r="J28" s="19">
        <v>103041</v>
      </c>
      <c r="K28" s="19">
        <v>15924</v>
      </c>
      <c r="L28" s="19">
        <f>SUM(J28:K28)</f>
        <v>118965</v>
      </c>
    </row>
    <row r="29" spans="2:12" s="172" customFormat="1" ht="12.75">
      <c r="B29" s="93"/>
      <c r="C29" s="93"/>
      <c r="D29" s="93"/>
      <c r="E29" s="93"/>
      <c r="F29" s="93"/>
      <c r="G29" s="93"/>
      <c r="H29" s="93"/>
      <c r="I29" s="93"/>
      <c r="J29" s="93"/>
      <c r="K29" s="93"/>
      <c r="L29" s="93"/>
    </row>
    <row r="30" spans="1:12" ht="16.5" customHeight="1">
      <c r="A30" s="29" t="s">
        <v>7</v>
      </c>
      <c r="B30" s="111">
        <v>100</v>
      </c>
      <c r="C30" s="111"/>
      <c r="D30" s="111">
        <v>100</v>
      </c>
      <c r="E30" s="111"/>
      <c r="F30" s="111">
        <v>100</v>
      </c>
      <c r="G30" s="111">
        <v>100</v>
      </c>
      <c r="H30" s="111">
        <v>100</v>
      </c>
      <c r="I30" s="111"/>
      <c r="J30" s="111">
        <v>100</v>
      </c>
      <c r="K30" s="111">
        <v>100</v>
      </c>
      <c r="L30" s="111">
        <v>100</v>
      </c>
    </row>
    <row r="31" spans="1:12" ht="12.75">
      <c r="A31" s="13" t="s">
        <v>159</v>
      </c>
      <c r="B31" s="203" t="s">
        <v>44</v>
      </c>
      <c r="C31" s="101"/>
      <c r="D31" s="7">
        <v>10.1194004572783</v>
      </c>
      <c r="E31" s="92"/>
      <c r="F31" s="203">
        <v>0.0142633005277421</v>
      </c>
      <c r="G31" s="203">
        <v>0.039124724030964425</v>
      </c>
      <c r="H31" s="7">
        <v>1.0170110667408325</v>
      </c>
      <c r="I31" s="92"/>
      <c r="J31" s="7">
        <v>8.209992262713593</v>
      </c>
      <c r="K31" s="7">
        <v>4.756551068061922</v>
      </c>
      <c r="L31" s="7">
        <v>7.802319066940563</v>
      </c>
    </row>
    <row r="32" spans="1:12" ht="12.75">
      <c r="A32" s="3" t="s">
        <v>160</v>
      </c>
      <c r="B32" s="7">
        <v>22.499349353691333</v>
      </c>
      <c r="C32" s="92"/>
      <c r="D32" s="7">
        <v>77.1699551189771</v>
      </c>
      <c r="E32" s="92"/>
      <c r="F32" s="7">
        <v>62.55170446441306</v>
      </c>
      <c r="G32" s="7">
        <v>44.480619288488946</v>
      </c>
      <c r="H32" s="7">
        <v>45.58202090476625</v>
      </c>
      <c r="I32" s="92"/>
      <c r="J32" s="7">
        <v>53.81686882412494</v>
      </c>
      <c r="K32" s="7">
        <v>41.86918043183718</v>
      </c>
      <c r="L32" s="7">
        <v>52.4037824898562</v>
      </c>
    </row>
    <row r="33" spans="1:12" ht="12.75">
      <c r="A33" s="3" t="s">
        <v>161</v>
      </c>
      <c r="B33" s="7">
        <v>22.113299210549144</v>
      </c>
      <c r="C33" s="92"/>
      <c r="D33" s="7">
        <v>7.909221779998306</v>
      </c>
      <c r="E33" s="92"/>
      <c r="F33" s="7">
        <v>17.066039081443446</v>
      </c>
      <c r="G33" s="7">
        <v>20.02347483441858</v>
      </c>
      <c r="H33" s="7">
        <v>18.891499447908277</v>
      </c>
      <c r="I33" s="92"/>
      <c r="J33" s="7">
        <v>22.371151084952327</v>
      </c>
      <c r="K33" s="7">
        <v>24.834962091729366</v>
      </c>
      <c r="L33" s="7">
        <v>22.663022256930887</v>
      </c>
    </row>
    <row r="34" spans="1:12" ht="12.75">
      <c r="A34" s="3" t="s">
        <v>162</v>
      </c>
      <c r="B34" s="7">
        <v>20.29148954628264</v>
      </c>
      <c r="C34" s="92"/>
      <c r="D34" s="7">
        <v>2.2694555000423406</v>
      </c>
      <c r="E34" s="92"/>
      <c r="F34" s="7">
        <v>7.174440165454286</v>
      </c>
      <c r="G34" s="7">
        <v>12.409524075678394</v>
      </c>
      <c r="H34" s="7">
        <v>12.314551145278992</v>
      </c>
      <c r="I34" s="92"/>
      <c r="J34" s="7">
        <v>6.9674071621866105</v>
      </c>
      <c r="K34" s="7">
        <v>11.507970826486783</v>
      </c>
      <c r="L34" s="7">
        <v>7.503183199497479</v>
      </c>
    </row>
    <row r="35" spans="1:12" ht="12.75">
      <c r="A35" s="3" t="s">
        <v>163</v>
      </c>
      <c r="B35" s="7">
        <v>16.157716665220786</v>
      </c>
      <c r="C35" s="92"/>
      <c r="D35" s="7">
        <v>1.1516639850961132</v>
      </c>
      <c r="E35" s="92"/>
      <c r="F35" s="7">
        <v>5.441449151333619</v>
      </c>
      <c r="G35" s="7">
        <v>10.041080960232513</v>
      </c>
      <c r="H35" s="7">
        <v>9.804816896497332</v>
      </c>
      <c r="I35" s="92"/>
      <c r="J35" s="7">
        <v>4.479927323399325</v>
      </c>
      <c r="K35" s="7">
        <v>7.864164432529044</v>
      </c>
      <c r="L35" s="7">
        <v>4.8792081897356665</v>
      </c>
    </row>
    <row r="36" spans="1:12" ht="12.75">
      <c r="A36" s="3" t="s">
        <v>164</v>
      </c>
      <c r="B36" s="7">
        <v>10.891819207079031</v>
      </c>
      <c r="C36" s="92"/>
      <c r="D36" s="7">
        <v>0.8214074011347278</v>
      </c>
      <c r="E36" s="92"/>
      <c r="F36" s="7">
        <v>3.8938810440735985</v>
      </c>
      <c r="G36" s="7">
        <v>7.003325601542631</v>
      </c>
      <c r="H36" s="7">
        <v>6.779520302861744</v>
      </c>
      <c r="I36" s="92"/>
      <c r="J36" s="7">
        <v>2.607965940542226</v>
      </c>
      <c r="K36" s="7">
        <v>5.2869785811064025</v>
      </c>
      <c r="L36" s="7">
        <v>2.925487666163014</v>
      </c>
    </row>
    <row r="37" spans="1:12" ht="12.75">
      <c r="A37" s="3" t="s">
        <v>165</v>
      </c>
      <c r="B37" s="7">
        <v>5.790752147132819</v>
      </c>
      <c r="C37" s="92"/>
      <c r="D37" s="7">
        <v>0.44881022948598526</v>
      </c>
      <c r="E37" s="92"/>
      <c r="F37" s="7">
        <v>2.62444729710455</v>
      </c>
      <c r="G37" s="7">
        <v>4.275773411955398</v>
      </c>
      <c r="H37" s="7">
        <v>3.998306365243958</v>
      </c>
      <c r="I37" s="92"/>
      <c r="J37" s="7">
        <v>1.1929278892605695</v>
      </c>
      <c r="K37" s="7">
        <v>2.8135720257142034</v>
      </c>
      <c r="L37" s="7">
        <v>1.3846493387433578</v>
      </c>
    </row>
    <row r="38" spans="1:12" ht="12.75">
      <c r="A38" s="3" t="s">
        <v>166</v>
      </c>
      <c r="B38" s="7">
        <v>2.255573870044244</v>
      </c>
      <c r="C38" s="92"/>
      <c r="D38" s="7">
        <v>0.11008552798712845</v>
      </c>
      <c r="E38" s="92"/>
      <c r="F38" s="7">
        <v>1.2337754956496934</v>
      </c>
      <c r="G38" s="7">
        <v>1.7270771036525725</v>
      </c>
      <c r="H38" s="7">
        <v>1.6122738707026094</v>
      </c>
      <c r="I38" s="92"/>
      <c r="J38" s="7">
        <v>0.3537595128204141</v>
      </c>
      <c r="K38" s="7">
        <v>1.0666205425350976</v>
      </c>
      <c r="L38" s="7">
        <v>0.43834779213282854</v>
      </c>
    </row>
    <row r="39" spans="1:12" ht="12.75">
      <c r="A39" s="3" t="s">
        <v>167</v>
      </c>
      <c r="B39" s="203" t="s">
        <v>44</v>
      </c>
      <c r="C39" s="92"/>
      <c r="D39" s="203" t="s">
        <v>44</v>
      </c>
      <c r="E39" s="101"/>
      <c r="F39" s="203" t="s">
        <v>44</v>
      </c>
      <c r="G39" s="203" t="s">
        <v>44</v>
      </c>
      <c r="H39" s="203" t="s">
        <v>44</v>
      </c>
      <c r="I39" s="92"/>
      <c r="J39" s="203" t="s">
        <v>44</v>
      </c>
      <c r="K39" s="203" t="s">
        <v>44</v>
      </c>
      <c r="L39" s="7">
        <v>0</v>
      </c>
    </row>
    <row r="40" spans="1:12" ht="16.5" customHeight="1">
      <c r="A40" s="3" t="s">
        <v>35</v>
      </c>
      <c r="B40" s="19">
        <f>B16+B28</f>
        <v>23054</v>
      </c>
      <c r="C40" s="60"/>
      <c r="D40" s="60">
        <f>D16+D28</f>
        <v>11809</v>
      </c>
      <c r="E40" s="60"/>
      <c r="F40" s="60">
        <f>F16+F28</f>
        <v>14022</v>
      </c>
      <c r="G40" s="60">
        <f>G16+G28</f>
        <v>71566</v>
      </c>
      <c r="H40" s="60">
        <f>H16+H28</f>
        <v>120451</v>
      </c>
      <c r="I40" s="60"/>
      <c r="J40" s="60">
        <f>J16+J28</f>
        <v>259781</v>
      </c>
      <c r="K40" s="60">
        <f>K16+K28</f>
        <v>34734</v>
      </c>
      <c r="L40" s="60">
        <f>L16+L28</f>
        <v>294515</v>
      </c>
    </row>
    <row r="41" spans="1:13" ht="24" customHeight="1">
      <c r="A41" s="268"/>
      <c r="B41" s="269"/>
      <c r="C41" s="19"/>
      <c r="D41" s="19"/>
      <c r="E41" s="19"/>
      <c r="F41" s="19"/>
      <c r="G41" s="19"/>
      <c r="H41" s="19"/>
      <c r="I41" s="19"/>
      <c r="J41" s="19"/>
      <c r="K41" s="19"/>
      <c r="L41" s="19"/>
      <c r="M41" s="19"/>
    </row>
    <row r="42" spans="1:13" ht="47.25" customHeight="1">
      <c r="A42" s="264" t="s">
        <v>226</v>
      </c>
      <c r="B42" s="265"/>
      <c r="C42" s="265"/>
      <c r="D42" s="265"/>
      <c r="E42" s="265"/>
      <c r="F42" s="265"/>
      <c r="G42" s="265"/>
      <c r="H42" s="265"/>
      <c r="I42" s="265"/>
      <c r="J42" s="265"/>
      <c r="K42" s="265"/>
      <c r="L42" s="265"/>
      <c r="M42" s="265"/>
    </row>
    <row r="49" spans="1:9" ht="12.75">
      <c r="A49" s="28"/>
      <c r="B49" s="28"/>
      <c r="C49" s="28"/>
      <c r="D49" s="28"/>
      <c r="E49" s="28"/>
      <c r="F49" s="28"/>
      <c r="G49" s="28"/>
      <c r="H49" s="28"/>
      <c r="I49" s="28"/>
    </row>
    <row r="50" ht="12.75">
      <c r="A50" s="28"/>
    </row>
    <row r="51" ht="12.75">
      <c r="A51" s="28"/>
    </row>
  </sheetData>
  <sheetProtection/>
  <mergeCells count="6">
    <mergeCell ref="A1:M1"/>
    <mergeCell ref="A3:M3"/>
    <mergeCell ref="A42:M42"/>
    <mergeCell ref="D4:H4"/>
    <mergeCell ref="A41:B41"/>
    <mergeCell ref="J4:L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N47"/>
  <sheetViews>
    <sheetView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M2" sqref="M2"/>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8" max="8" width="9.28125" style="0" customWidth="1"/>
    <col min="9" max="9" width="1.7109375" style="0" customWidth="1"/>
    <col min="10" max="13" width="9.421875" style="0" customWidth="1"/>
  </cols>
  <sheetData>
    <row r="1" spans="1:13" ht="27" customHeight="1">
      <c r="A1" s="252" t="s">
        <v>208</v>
      </c>
      <c r="B1" s="253"/>
      <c r="C1" s="253"/>
      <c r="D1" s="253"/>
      <c r="E1" s="253"/>
      <c r="F1" s="253"/>
      <c r="G1" s="253"/>
      <c r="H1" s="253"/>
      <c r="I1" s="253"/>
      <c r="J1" s="253"/>
      <c r="K1" s="253"/>
      <c r="L1" s="253"/>
      <c r="M1" s="253"/>
    </row>
    <row r="2" spans="1:13" ht="7.5" customHeight="1">
      <c r="A2" s="72"/>
      <c r="B2" s="73"/>
      <c r="C2" s="73"/>
      <c r="D2" s="73"/>
      <c r="E2" s="73"/>
      <c r="F2" s="73"/>
      <c r="G2" s="73"/>
      <c r="H2" s="73"/>
      <c r="I2" s="73"/>
      <c r="J2" s="73"/>
      <c r="K2" s="73"/>
      <c r="L2" s="73"/>
      <c r="M2" s="73"/>
    </row>
    <row r="3" spans="1:13" ht="27" customHeight="1">
      <c r="A3" s="257" t="s">
        <v>218</v>
      </c>
      <c r="B3" s="257"/>
      <c r="C3" s="257"/>
      <c r="D3" s="257"/>
      <c r="E3" s="257"/>
      <c r="F3" s="257"/>
      <c r="G3" s="257"/>
      <c r="H3" s="257"/>
      <c r="I3" s="257"/>
      <c r="J3" s="257"/>
      <c r="K3" s="257"/>
      <c r="L3" s="257"/>
      <c r="M3" s="257"/>
    </row>
    <row r="4" spans="1:14" ht="25.5" customHeight="1">
      <c r="A4" s="127" t="s">
        <v>104</v>
      </c>
      <c r="B4" s="114" t="s">
        <v>50</v>
      </c>
      <c r="C4" s="77"/>
      <c r="D4" s="266" t="s">
        <v>51</v>
      </c>
      <c r="E4" s="266"/>
      <c r="F4" s="267"/>
      <c r="G4" s="267"/>
      <c r="H4" s="267"/>
      <c r="I4" s="68"/>
      <c r="J4" s="266" t="s">
        <v>52</v>
      </c>
      <c r="K4" s="266"/>
      <c r="L4" s="266"/>
      <c r="M4" s="218"/>
      <c r="N4" s="37"/>
    </row>
    <row r="5" spans="1:13" ht="50.25" customHeight="1">
      <c r="A5" s="5" t="s">
        <v>184</v>
      </c>
      <c r="B5" s="10" t="s">
        <v>94</v>
      </c>
      <c r="C5" s="10"/>
      <c r="D5" s="10" t="s">
        <v>155</v>
      </c>
      <c r="E5" s="126"/>
      <c r="F5" s="10" t="s">
        <v>95</v>
      </c>
      <c r="G5" s="10" t="s">
        <v>12</v>
      </c>
      <c r="H5" s="10" t="s">
        <v>128</v>
      </c>
      <c r="I5" s="10"/>
      <c r="J5" s="10" t="s">
        <v>43</v>
      </c>
      <c r="K5" s="10" t="s">
        <v>144</v>
      </c>
      <c r="L5" s="10" t="s">
        <v>36</v>
      </c>
      <c r="M5" s="20"/>
    </row>
    <row r="6" spans="1:13" ht="18.75" customHeight="1">
      <c r="A6" s="84" t="s">
        <v>16</v>
      </c>
      <c r="B6" s="111">
        <v>100</v>
      </c>
      <c r="C6" s="111"/>
      <c r="D6" s="111">
        <v>100</v>
      </c>
      <c r="E6" s="111"/>
      <c r="F6" s="111">
        <v>100</v>
      </c>
      <c r="G6" s="111">
        <v>100</v>
      </c>
      <c r="H6" s="111">
        <v>100</v>
      </c>
      <c r="I6" s="111"/>
      <c r="J6" s="111">
        <v>100</v>
      </c>
      <c r="K6" s="111">
        <v>100</v>
      </c>
      <c r="L6" s="111">
        <v>100</v>
      </c>
      <c r="M6" s="7"/>
    </row>
    <row r="7" spans="1:13" ht="12.75">
      <c r="A7" s="13" t="s">
        <v>159</v>
      </c>
      <c r="B7" s="203" t="s">
        <v>44</v>
      </c>
      <c r="C7" s="101"/>
      <c r="D7" s="7">
        <v>7.948860478043357</v>
      </c>
      <c r="E7" s="92"/>
      <c r="F7" s="203">
        <v>0.014411298457991066</v>
      </c>
      <c r="G7" s="203">
        <v>0.054848993863768805</v>
      </c>
      <c r="H7" s="7">
        <v>0.9124386252045826</v>
      </c>
      <c r="I7" s="92"/>
      <c r="J7" s="7">
        <v>7.794665865246277</v>
      </c>
      <c r="K7" s="7">
        <v>3.722242930933489</v>
      </c>
      <c r="L7" s="7">
        <v>7.357431919496338</v>
      </c>
      <c r="M7" s="4"/>
    </row>
    <row r="8" spans="1:13" ht="12.75">
      <c r="A8" s="3" t="s">
        <v>160</v>
      </c>
      <c r="B8" s="7">
        <v>40.89244540892445</v>
      </c>
      <c r="C8" s="92"/>
      <c r="D8" s="7">
        <v>77.1910320548453</v>
      </c>
      <c r="E8" s="92"/>
      <c r="F8" s="7">
        <v>72.61853292981698</v>
      </c>
      <c r="G8" s="7">
        <v>61.3280312639265</v>
      </c>
      <c r="H8" s="7">
        <v>61.59983633387889</v>
      </c>
      <c r="I8" s="92"/>
      <c r="J8" s="7">
        <v>51.60401306997295</v>
      </c>
      <c r="K8" s="7">
        <v>39.714574790989936</v>
      </c>
      <c r="L8" s="7">
        <v>50.324491857737286</v>
      </c>
      <c r="M8" s="4"/>
    </row>
    <row r="9" spans="1:13" ht="12.75">
      <c r="A9" s="3" t="s">
        <v>161</v>
      </c>
      <c r="B9" s="7">
        <v>15.96365115963651</v>
      </c>
      <c r="C9" s="92"/>
      <c r="D9" s="7">
        <v>8.208263850287196</v>
      </c>
      <c r="E9" s="92"/>
      <c r="F9" s="7">
        <v>12.638708747658164</v>
      </c>
      <c r="G9" s="7">
        <v>13.578554043399265</v>
      </c>
      <c r="H9" s="7">
        <v>13.211947626841244</v>
      </c>
      <c r="I9" s="92"/>
      <c r="J9" s="7">
        <v>21.536680968610327</v>
      </c>
      <c r="K9" s="7">
        <v>23.12689706587145</v>
      </c>
      <c r="L9" s="7">
        <v>21.708134271705564</v>
      </c>
      <c r="M9" s="4"/>
    </row>
    <row r="10" spans="1:13" ht="12.75">
      <c r="A10" s="3" t="s">
        <v>162</v>
      </c>
      <c r="B10" s="7">
        <v>16.099281160992813</v>
      </c>
      <c r="C10" s="92"/>
      <c r="D10" s="7">
        <v>2.927552343894756</v>
      </c>
      <c r="E10" s="92"/>
      <c r="F10" s="7">
        <v>4.770139789595042</v>
      </c>
      <c r="G10" s="7">
        <v>9.416886633985808</v>
      </c>
      <c r="H10" s="7">
        <v>9.048690671031096</v>
      </c>
      <c r="I10" s="92"/>
      <c r="J10" s="7">
        <v>7.888022814903861</v>
      </c>
      <c r="K10" s="7">
        <v>12.093295702646573</v>
      </c>
      <c r="L10" s="7">
        <v>8.340325462193988</v>
      </c>
      <c r="M10" s="4"/>
    </row>
    <row r="11" spans="1:13" ht="12.75">
      <c r="A11" s="3" t="s">
        <v>163</v>
      </c>
      <c r="B11" s="7">
        <v>12.50508612505086</v>
      </c>
      <c r="C11" s="92"/>
      <c r="D11" s="7">
        <v>1.5934778580692976</v>
      </c>
      <c r="E11" s="92"/>
      <c r="F11" s="7">
        <v>3.545179420665802</v>
      </c>
      <c r="G11" s="7">
        <v>6.996674779747009</v>
      </c>
      <c r="H11" s="7">
        <v>6.740998363338789</v>
      </c>
      <c r="I11" s="92"/>
      <c r="J11" s="7">
        <v>5.7593564764785246</v>
      </c>
      <c r="K11" s="7">
        <v>9.425422013951755</v>
      </c>
      <c r="L11" s="7">
        <v>6.153644183404967</v>
      </c>
      <c r="M11" s="4"/>
    </row>
    <row r="12" spans="1:13" ht="12.75">
      <c r="A12" s="3" t="s">
        <v>164</v>
      </c>
      <c r="B12" s="7">
        <v>8.395497083954972</v>
      </c>
      <c r="C12" s="92"/>
      <c r="D12" s="7">
        <v>1.2414304243098018</v>
      </c>
      <c r="E12" s="92"/>
      <c r="F12" s="7">
        <v>3.0696065715520966</v>
      </c>
      <c r="G12" s="7">
        <v>4.782146652497343</v>
      </c>
      <c r="H12" s="7">
        <v>4.6931260229132565</v>
      </c>
      <c r="I12" s="92"/>
      <c r="J12" s="7">
        <v>3.453567706168592</v>
      </c>
      <c r="K12" s="7">
        <v>6.890675754832526</v>
      </c>
      <c r="L12" s="7">
        <v>3.8231248251967784</v>
      </c>
      <c r="M12" s="4"/>
    </row>
    <row r="13" spans="1:13" ht="12.75">
      <c r="A13" s="3" t="s">
        <v>165</v>
      </c>
      <c r="B13" s="7">
        <v>4.326597043265971</v>
      </c>
      <c r="C13" s="92"/>
      <c r="D13" s="7">
        <v>0.6855660552158607</v>
      </c>
      <c r="E13" s="92"/>
      <c r="F13" s="7">
        <v>2.204928664072633</v>
      </c>
      <c r="G13" s="7">
        <v>2.862431867265435</v>
      </c>
      <c r="H13" s="7">
        <v>2.7495908346972175</v>
      </c>
      <c r="I13" s="92"/>
      <c r="J13" s="7">
        <v>1.5128941293825013</v>
      </c>
      <c r="K13" s="7">
        <v>3.7062676393844187</v>
      </c>
      <c r="L13" s="7">
        <v>1.7483176081782223</v>
      </c>
      <c r="M13" s="4"/>
    </row>
    <row r="14" spans="1:13" ht="12.75">
      <c r="A14" s="3" t="s">
        <v>166</v>
      </c>
      <c r="B14" s="7">
        <v>1.8174420181744204</v>
      </c>
      <c r="C14" s="92"/>
      <c r="D14" s="7">
        <v>0.2038169353344451</v>
      </c>
      <c r="E14" s="92"/>
      <c r="F14" s="7">
        <v>1.1384925781812942</v>
      </c>
      <c r="G14" s="7">
        <v>0.9804257653148675</v>
      </c>
      <c r="H14" s="7">
        <v>1.0433715220949265</v>
      </c>
      <c r="I14" s="92"/>
      <c r="J14" s="7">
        <v>0.45079896923696683</v>
      </c>
      <c r="K14" s="7">
        <v>1.3206241013898505</v>
      </c>
      <c r="L14" s="7">
        <v>0.5445298720868509</v>
      </c>
      <c r="M14" s="4"/>
    </row>
    <row r="15" spans="1:13" ht="12.75">
      <c r="A15" s="3" t="s">
        <v>167</v>
      </c>
      <c r="B15" s="203" t="s">
        <v>44</v>
      </c>
      <c r="C15" s="101"/>
      <c r="D15" s="203" t="s">
        <v>44</v>
      </c>
      <c r="E15" s="101"/>
      <c r="F15" s="203" t="s">
        <v>44</v>
      </c>
      <c r="G15" s="203" t="s">
        <v>44</v>
      </c>
      <c r="H15" s="203" t="s">
        <v>44</v>
      </c>
      <c r="I15" s="101"/>
      <c r="J15" s="203" t="s">
        <v>44</v>
      </c>
      <c r="K15" s="203" t="s">
        <v>44</v>
      </c>
      <c r="L15" s="203" t="s">
        <v>44</v>
      </c>
      <c r="M15" s="4"/>
    </row>
    <row r="16" spans="1:13" ht="12.75">
      <c r="A16" s="3" t="s">
        <v>110</v>
      </c>
      <c r="B16" s="4">
        <v>7373</v>
      </c>
      <c r="C16" s="87"/>
      <c r="D16" s="4">
        <v>5397</v>
      </c>
      <c r="E16" s="87"/>
      <c r="F16" s="4">
        <v>6939</v>
      </c>
      <c r="G16" s="4">
        <v>29171</v>
      </c>
      <c r="H16" s="4">
        <f>B16+D16+F16+G16</f>
        <v>48880</v>
      </c>
      <c r="I16" s="87"/>
      <c r="J16" s="4">
        <v>156389</v>
      </c>
      <c r="K16" s="4">
        <v>18808</v>
      </c>
      <c r="L16" s="4">
        <f>SUM(J16:K16)</f>
        <v>175197</v>
      </c>
      <c r="M16" s="4"/>
    </row>
    <row r="17" spans="1:13" s="94" customFormat="1" ht="12.75">
      <c r="A17" s="175"/>
      <c r="B17" s="92"/>
      <c r="C17" s="92"/>
      <c r="D17" s="92"/>
      <c r="E17" s="92"/>
      <c r="F17" s="92"/>
      <c r="G17" s="92"/>
      <c r="H17" s="92"/>
      <c r="I17" s="92"/>
      <c r="J17" s="92"/>
      <c r="K17" s="92"/>
      <c r="L17" s="92"/>
      <c r="M17" s="87"/>
    </row>
    <row r="18" spans="1:13" ht="16.5" customHeight="1">
      <c r="A18" s="14" t="s">
        <v>18</v>
      </c>
      <c r="B18" s="111">
        <v>100</v>
      </c>
      <c r="C18" s="111"/>
      <c r="D18" s="111">
        <v>100</v>
      </c>
      <c r="E18" s="111"/>
      <c r="F18" s="111">
        <v>100</v>
      </c>
      <c r="G18" s="111">
        <v>100</v>
      </c>
      <c r="H18" s="111">
        <v>100</v>
      </c>
      <c r="I18" s="111"/>
      <c r="J18" s="111">
        <v>100</v>
      </c>
      <c r="K18" s="111">
        <v>100</v>
      </c>
      <c r="L18" s="111">
        <v>100</v>
      </c>
      <c r="M18" s="4"/>
    </row>
    <row r="19" spans="1:13" ht="12.75">
      <c r="A19" s="13" t="s">
        <v>159</v>
      </c>
      <c r="B19" s="203" t="s">
        <v>44</v>
      </c>
      <c r="C19" s="101"/>
      <c r="D19" s="7">
        <v>12.032673578385172</v>
      </c>
      <c r="E19" s="92"/>
      <c r="F19" s="203">
        <v>0.021290185224611454</v>
      </c>
      <c r="G19" s="203">
        <v>0.06626905235255136</v>
      </c>
      <c r="H19" s="7">
        <v>2.3630407086088696</v>
      </c>
      <c r="I19" s="92"/>
      <c r="J19" s="7">
        <v>8.870466723615749</v>
      </c>
      <c r="K19" s="7">
        <v>5.9781242142318325</v>
      </c>
      <c r="L19" s="7">
        <v>8.482428115015974</v>
      </c>
      <c r="M19" s="4"/>
    </row>
    <row r="20" spans="1:13" ht="12.75">
      <c r="A20" s="3" t="s">
        <v>160</v>
      </c>
      <c r="B20" s="7">
        <v>49.51251646903821</v>
      </c>
      <c r="C20" s="92"/>
      <c r="D20" s="7">
        <v>77.66258246936853</v>
      </c>
      <c r="E20" s="92"/>
      <c r="F20" s="7">
        <v>78.58207366404088</v>
      </c>
      <c r="G20" s="7">
        <v>72.69715043074883</v>
      </c>
      <c r="H20" s="7">
        <v>71.82551719953892</v>
      </c>
      <c r="I20" s="92"/>
      <c r="J20" s="7">
        <v>57.372641143123396</v>
      </c>
      <c r="K20" s="7">
        <v>44.41790294191602</v>
      </c>
      <c r="L20" s="7">
        <v>55.63309231545317</v>
      </c>
      <c r="M20" s="4"/>
    </row>
    <row r="21" spans="1:13" ht="12.75">
      <c r="A21" s="3" t="s">
        <v>161</v>
      </c>
      <c r="B21" s="7">
        <v>13.649538866930172</v>
      </c>
      <c r="C21" s="92"/>
      <c r="D21" s="7">
        <v>7.461514294690544</v>
      </c>
      <c r="E21" s="92"/>
      <c r="F21" s="7">
        <v>12.369597615499254</v>
      </c>
      <c r="G21" s="7">
        <v>12.226640159045726</v>
      </c>
      <c r="H21" s="7">
        <v>11.490626706303464</v>
      </c>
      <c r="I21" s="92"/>
      <c r="J21" s="7">
        <v>23.705055525355284</v>
      </c>
      <c r="K21" s="7">
        <v>26.854412874025645</v>
      </c>
      <c r="L21" s="7">
        <v>24.128972591222464</v>
      </c>
      <c r="M21" s="4"/>
    </row>
    <row r="22" spans="1:13" ht="12.75">
      <c r="A22" s="3" t="s">
        <v>162</v>
      </c>
      <c r="B22" s="7">
        <v>13.280632411067195</v>
      </c>
      <c r="C22" s="92"/>
      <c r="D22" s="7">
        <v>1.5865535658184104</v>
      </c>
      <c r="E22" s="92"/>
      <c r="F22" s="7">
        <v>3.8748137108792844</v>
      </c>
      <c r="G22" s="7">
        <v>5.90899050143583</v>
      </c>
      <c r="H22" s="7">
        <v>5.633076503063763</v>
      </c>
      <c r="I22" s="92"/>
      <c r="J22" s="7">
        <v>5.518560223654577</v>
      </c>
      <c r="K22" s="7">
        <v>10.818456122705557</v>
      </c>
      <c r="L22" s="7">
        <v>6.227509668740542</v>
      </c>
      <c r="M22" s="4"/>
    </row>
    <row r="23" spans="1:13" ht="12.75">
      <c r="A23" s="3" t="s">
        <v>163</v>
      </c>
      <c r="B23" s="7">
        <v>9.328063241106719</v>
      </c>
      <c r="C23" s="92"/>
      <c r="D23" s="7">
        <v>0.6440464970153943</v>
      </c>
      <c r="E23" s="92"/>
      <c r="F23" s="7">
        <v>2.107728337236534</v>
      </c>
      <c r="G23" s="7">
        <v>3.871217141594875</v>
      </c>
      <c r="H23" s="7">
        <v>3.6249469150033367</v>
      </c>
      <c r="I23" s="92"/>
      <c r="J23" s="7">
        <v>2.4268074862157336</v>
      </c>
      <c r="K23" s="7">
        <v>6.022127231581594</v>
      </c>
      <c r="L23" s="7">
        <v>2.907348242811502</v>
      </c>
      <c r="M23" s="4"/>
    </row>
    <row r="24" spans="1:13" ht="12.75">
      <c r="A24" s="3" t="s">
        <v>164</v>
      </c>
      <c r="B24" s="7">
        <v>7.483530961791832</v>
      </c>
      <c r="C24" s="92"/>
      <c r="D24" s="7">
        <v>0.4084197298146403</v>
      </c>
      <c r="E24" s="92"/>
      <c r="F24" s="7">
        <v>1.405152224824356</v>
      </c>
      <c r="G24" s="7">
        <v>2.83852440910095</v>
      </c>
      <c r="H24" s="7">
        <v>2.699751258872778</v>
      </c>
      <c r="I24" s="92"/>
      <c r="J24" s="7">
        <v>1.250291216898346</v>
      </c>
      <c r="K24" s="7">
        <v>3.3819461905959267</v>
      </c>
      <c r="L24" s="7">
        <v>1.5385908861610895</v>
      </c>
      <c r="M24" s="4"/>
    </row>
    <row r="25" spans="1:13" ht="12.75">
      <c r="A25" s="3" t="s">
        <v>165</v>
      </c>
      <c r="B25" s="7">
        <v>4.5059288537549405</v>
      </c>
      <c r="C25" s="92"/>
      <c r="D25" s="7">
        <v>0.1885014137606032</v>
      </c>
      <c r="E25" s="92"/>
      <c r="F25" s="7">
        <v>1.1496700021290185</v>
      </c>
      <c r="G25" s="7">
        <v>1.618069361608129</v>
      </c>
      <c r="H25" s="7">
        <v>1.607717041800643</v>
      </c>
      <c r="I25" s="92"/>
      <c r="J25" s="7">
        <v>0.6668866972120836</v>
      </c>
      <c r="K25" s="7">
        <v>1.760120693990445</v>
      </c>
      <c r="L25" s="7">
        <v>0.8146964856230032</v>
      </c>
      <c r="M25" s="4"/>
    </row>
    <row r="26" spans="1:13" ht="12.75">
      <c r="A26" s="3" t="s">
        <v>166</v>
      </c>
      <c r="B26" s="7">
        <v>2.2397891963109355</v>
      </c>
      <c r="C26" s="92"/>
      <c r="D26" s="203">
        <v>0.015708451146716932</v>
      </c>
      <c r="E26" s="101"/>
      <c r="F26" s="203">
        <v>0.48967426016606347</v>
      </c>
      <c r="G26" s="7">
        <v>0.7731389441130992</v>
      </c>
      <c r="H26" s="7">
        <v>0.7553236668082266</v>
      </c>
      <c r="I26" s="92"/>
      <c r="J26" s="7">
        <v>0.1892909839248272</v>
      </c>
      <c r="K26" s="7">
        <v>0.7669097309529797</v>
      </c>
      <c r="L26" s="7">
        <v>0.2673616949722549</v>
      </c>
      <c r="M26" s="4"/>
    </row>
    <row r="27" spans="1:13" ht="12.75">
      <c r="A27" s="3" t="s">
        <v>167</v>
      </c>
      <c r="B27" s="203" t="s">
        <v>44</v>
      </c>
      <c r="C27" s="101"/>
      <c r="D27" s="203" t="s">
        <v>44</v>
      </c>
      <c r="E27" s="101"/>
      <c r="F27" s="203" t="s">
        <v>44</v>
      </c>
      <c r="G27" s="203" t="s">
        <v>44</v>
      </c>
      <c r="H27" s="203" t="s">
        <v>44</v>
      </c>
      <c r="I27" s="101"/>
      <c r="J27" s="203" t="s">
        <v>44</v>
      </c>
      <c r="K27" s="203" t="s">
        <v>44</v>
      </c>
      <c r="L27" s="203" t="s">
        <v>44</v>
      </c>
      <c r="M27" s="4"/>
    </row>
    <row r="28" spans="1:13" ht="12.75">
      <c r="A28" s="21" t="s">
        <v>111</v>
      </c>
      <c r="B28" s="19">
        <v>3795</v>
      </c>
      <c r="C28" s="88"/>
      <c r="D28" s="19">
        <v>6366</v>
      </c>
      <c r="E28" s="88"/>
      <c r="F28" s="19">
        <v>4697</v>
      </c>
      <c r="G28" s="19">
        <v>18108</v>
      </c>
      <c r="H28" s="19">
        <f>B28+D28+F28+G28</f>
        <v>32966</v>
      </c>
      <c r="I28" s="88"/>
      <c r="J28" s="19">
        <v>103016</v>
      </c>
      <c r="K28" s="19">
        <v>15924</v>
      </c>
      <c r="L28" s="19">
        <f>SUM(J28:K28)</f>
        <v>118940</v>
      </c>
      <c r="M28" s="19"/>
    </row>
    <row r="29" spans="1:13" s="94" customFormat="1" ht="12.75">
      <c r="A29" s="176"/>
      <c r="B29" s="92"/>
      <c r="C29" s="92"/>
      <c r="D29" s="92"/>
      <c r="E29" s="92"/>
      <c r="F29" s="92"/>
      <c r="G29" s="92"/>
      <c r="H29" s="92"/>
      <c r="I29" s="92"/>
      <c r="J29" s="92"/>
      <c r="K29" s="92"/>
      <c r="L29" s="92"/>
      <c r="M29" s="88"/>
    </row>
    <row r="30" spans="1:12" ht="16.5" customHeight="1">
      <c r="A30" s="14" t="s">
        <v>38</v>
      </c>
      <c r="B30" s="111">
        <v>100</v>
      </c>
      <c r="C30" s="111"/>
      <c r="D30" s="111">
        <v>100</v>
      </c>
      <c r="E30" s="111"/>
      <c r="F30" s="111">
        <v>100</v>
      </c>
      <c r="G30" s="111">
        <v>100</v>
      </c>
      <c r="H30" s="111">
        <v>100</v>
      </c>
      <c r="I30" s="111"/>
      <c r="J30" s="111">
        <v>100</v>
      </c>
      <c r="K30" s="111">
        <v>100</v>
      </c>
      <c r="L30" s="111">
        <v>100</v>
      </c>
    </row>
    <row r="31" spans="1:12" ht="12.75">
      <c r="A31" s="13" t="s">
        <v>159</v>
      </c>
      <c r="B31" s="204" t="s">
        <v>44</v>
      </c>
      <c r="C31" s="102"/>
      <c r="D31" s="173">
        <v>10.158973051092408</v>
      </c>
      <c r="E31" s="93"/>
      <c r="F31" s="204">
        <v>0.017188037126160193</v>
      </c>
      <c r="G31" s="173">
        <v>0.0592229108060661</v>
      </c>
      <c r="H31" s="173">
        <v>1.4967133396867287</v>
      </c>
      <c r="I31" s="93"/>
      <c r="J31" s="173">
        <v>8.221892407625141</v>
      </c>
      <c r="K31" s="173">
        <v>4.756825323608268</v>
      </c>
      <c r="L31" s="7">
        <v>7.812345947636645</v>
      </c>
    </row>
    <row r="32" spans="1:12" ht="12.75">
      <c r="A32" s="3" t="s">
        <v>160</v>
      </c>
      <c r="B32" s="173">
        <v>43.82163323782235</v>
      </c>
      <c r="C32" s="93"/>
      <c r="D32" s="173">
        <v>77.44622970330698</v>
      </c>
      <c r="E32" s="93"/>
      <c r="F32" s="173">
        <v>75.02578205568923</v>
      </c>
      <c r="G32" s="173">
        <v>65.68243829184205</v>
      </c>
      <c r="H32" s="173">
        <v>65.71854458373042</v>
      </c>
      <c r="I32" s="93"/>
      <c r="J32" s="173">
        <v>53.894874809660564</v>
      </c>
      <c r="K32" s="173">
        <v>41.871594545506966</v>
      </c>
      <c r="L32" s="7">
        <v>52.4711273998171</v>
      </c>
    </row>
    <row r="33" spans="1:12" ht="12.75">
      <c r="A33" s="3" t="s">
        <v>161</v>
      </c>
      <c r="B33" s="173">
        <v>15.177292263610315</v>
      </c>
      <c r="C33" s="93"/>
      <c r="D33" s="173">
        <v>7.804131599081867</v>
      </c>
      <c r="E33" s="93"/>
      <c r="F33" s="173">
        <v>12.530079064970781</v>
      </c>
      <c r="G33" s="173">
        <v>13.06076693669494</v>
      </c>
      <c r="H33" s="173">
        <v>12.518632553820591</v>
      </c>
      <c r="I33" s="93"/>
      <c r="J33" s="173">
        <v>22.397794953836662</v>
      </c>
      <c r="K33" s="173">
        <v>24.83639403811226</v>
      </c>
      <c r="L33" s="7">
        <v>22.687047192294745</v>
      </c>
    </row>
    <row r="34" spans="1:12" ht="12.75">
      <c r="A34" s="3" t="s">
        <v>162</v>
      </c>
      <c r="B34" s="173">
        <v>15.14147564469914</v>
      </c>
      <c r="C34" s="93"/>
      <c r="D34" s="173">
        <v>2.20181926379325</v>
      </c>
      <c r="E34" s="93"/>
      <c r="F34" s="173">
        <v>4.40873152286009</v>
      </c>
      <c r="G34" s="173">
        <v>8.073351805241227</v>
      </c>
      <c r="H34" s="173">
        <v>7.6729467536593114</v>
      </c>
      <c r="I34" s="93"/>
      <c r="J34" s="173">
        <v>6.947051907249283</v>
      </c>
      <c r="K34" s="173">
        <v>11.50863435869346</v>
      </c>
      <c r="L34" s="7">
        <v>7.485967423343544</v>
      </c>
    </row>
    <row r="35" spans="1:12" ht="12.75">
      <c r="A35" s="3" t="s">
        <v>163</v>
      </c>
      <c r="B35" s="173">
        <v>11.425501432664756</v>
      </c>
      <c r="C35" s="93"/>
      <c r="D35" s="173">
        <v>1.079656550199779</v>
      </c>
      <c r="E35" s="93"/>
      <c r="F35" s="173">
        <v>2.964936404262633</v>
      </c>
      <c r="G35" s="173">
        <v>5.799615051079761</v>
      </c>
      <c r="H35" s="173">
        <v>5.485912567504826</v>
      </c>
      <c r="I35" s="93"/>
      <c r="J35" s="173">
        <v>4.4359206645978295</v>
      </c>
      <c r="K35" s="173">
        <v>7.86461786836567</v>
      </c>
      <c r="L35" s="7">
        <v>4.840941466051533</v>
      </c>
    </row>
    <row r="36" spans="1:12" ht="12.75">
      <c r="A36" s="3" t="s">
        <v>164</v>
      </c>
      <c r="B36" s="173">
        <v>8.085601719197708</v>
      </c>
      <c r="C36" s="93"/>
      <c r="D36" s="173">
        <v>0.7906146391226727</v>
      </c>
      <c r="E36" s="93"/>
      <c r="F36" s="173">
        <v>2.397731179099347</v>
      </c>
      <c r="G36" s="173">
        <v>4.037733454599294</v>
      </c>
      <c r="H36" s="173">
        <v>3.890232876377587</v>
      </c>
      <c r="I36" s="93"/>
      <c r="J36" s="173">
        <v>2.5785933193269215</v>
      </c>
      <c r="K36" s="173">
        <v>5.281517571424453</v>
      </c>
      <c r="L36" s="7">
        <v>2.899329224137052</v>
      </c>
    </row>
    <row r="37" spans="1:12" ht="12.75">
      <c r="A37" s="3" t="s">
        <v>165</v>
      </c>
      <c r="B37" s="173">
        <v>4.387535816618912</v>
      </c>
      <c r="C37" s="93"/>
      <c r="D37" s="173">
        <v>0.41656040125818244</v>
      </c>
      <c r="E37" s="93"/>
      <c r="F37" s="173">
        <v>1.77896184255758</v>
      </c>
      <c r="G37" s="173">
        <v>2.3858372639015206</v>
      </c>
      <c r="H37" s="173">
        <v>2.289665958018718</v>
      </c>
      <c r="I37" s="93"/>
      <c r="J37" s="173">
        <v>1.1769241148011798</v>
      </c>
      <c r="K37" s="173">
        <v>2.8137342520252546</v>
      </c>
      <c r="L37" s="7">
        <v>1.3707898020310263</v>
      </c>
    </row>
    <row r="38" spans="1:12" ht="12.75">
      <c r="A38" s="3" t="s">
        <v>166</v>
      </c>
      <c r="B38" s="173">
        <v>1.9609598853868193</v>
      </c>
      <c r="C38" s="93"/>
      <c r="D38" s="173">
        <v>0.102014792144861</v>
      </c>
      <c r="E38" s="93"/>
      <c r="F38" s="173">
        <v>0.8765898934341699</v>
      </c>
      <c r="G38" s="173">
        <v>0.9010342858351488</v>
      </c>
      <c r="H38" s="173">
        <v>0.9273513672018181</v>
      </c>
      <c r="I38" s="93"/>
      <c r="J38" s="173">
        <v>0.3469478229024113</v>
      </c>
      <c r="K38" s="173">
        <v>1.0666820422636722</v>
      </c>
      <c r="L38" s="7">
        <v>0.43245154468835956</v>
      </c>
    </row>
    <row r="39" spans="1:12" ht="12.75">
      <c r="A39" s="3" t="s">
        <v>167</v>
      </c>
      <c r="B39" s="204" t="s">
        <v>44</v>
      </c>
      <c r="C39" s="102"/>
      <c r="D39" s="204" t="s">
        <v>44</v>
      </c>
      <c r="E39" s="102"/>
      <c r="F39" s="204" t="s">
        <v>44</v>
      </c>
      <c r="G39" s="204" t="s">
        <v>44</v>
      </c>
      <c r="H39" s="204" t="s">
        <v>44</v>
      </c>
      <c r="I39" s="102"/>
      <c r="J39" s="204" t="s">
        <v>44</v>
      </c>
      <c r="K39" s="204" t="s">
        <v>44</v>
      </c>
      <c r="L39" s="203" t="s">
        <v>44</v>
      </c>
    </row>
    <row r="40" spans="1:12" ht="16.5" customHeight="1">
      <c r="A40" s="3" t="s">
        <v>35</v>
      </c>
      <c r="B40" s="19">
        <f>B16+B28</f>
        <v>11168</v>
      </c>
      <c r="C40" s="60"/>
      <c r="D40" s="60">
        <f>D16+D28</f>
        <v>11763</v>
      </c>
      <c r="E40" s="60"/>
      <c r="F40" s="60">
        <f>F16+F28</f>
        <v>11636</v>
      </c>
      <c r="G40" s="60">
        <f>G16+G28</f>
        <v>47279</v>
      </c>
      <c r="H40" s="60">
        <f>H16+H28</f>
        <v>81846</v>
      </c>
      <c r="I40" s="60"/>
      <c r="J40" s="60">
        <f>SUM(J16+J28)</f>
        <v>259405</v>
      </c>
      <c r="K40" s="60">
        <f>SUM(K16+K28)</f>
        <v>34732</v>
      </c>
      <c r="L40" s="60">
        <f>SUM(L16+L28)</f>
        <v>294137</v>
      </c>
    </row>
    <row r="41" spans="1:13" ht="24" customHeight="1">
      <c r="A41" s="268"/>
      <c r="B41" s="269"/>
      <c r="C41" s="19"/>
      <c r="D41" s="19"/>
      <c r="E41" s="19"/>
      <c r="F41" s="19"/>
      <c r="G41" s="19"/>
      <c r="H41" s="19"/>
      <c r="I41" s="19"/>
      <c r="J41" s="19"/>
      <c r="K41" s="19"/>
      <c r="L41" s="19"/>
      <c r="M41" s="19"/>
    </row>
    <row r="42" spans="1:13" ht="45" customHeight="1">
      <c r="A42" s="270" t="s">
        <v>0</v>
      </c>
      <c r="B42" s="271"/>
      <c r="C42" s="257"/>
      <c r="D42" s="257"/>
      <c r="E42" s="257"/>
      <c r="F42" s="257"/>
      <c r="G42" s="257"/>
      <c r="H42" s="257"/>
      <c r="I42" s="257"/>
      <c r="J42" s="257"/>
      <c r="K42" s="257"/>
      <c r="L42" s="257"/>
      <c r="M42" s="257"/>
    </row>
    <row r="43" spans="1:13" s="232" customFormat="1" ht="12.75">
      <c r="A43" s="230"/>
      <c r="B43" s="231"/>
      <c r="C43" s="231"/>
      <c r="D43" s="231"/>
      <c r="E43" s="231"/>
      <c r="F43" s="231"/>
      <c r="G43" s="231"/>
      <c r="H43" s="231"/>
      <c r="I43" s="231"/>
      <c r="J43" s="231"/>
      <c r="K43" s="231"/>
      <c r="L43" s="231"/>
      <c r="M43" s="231"/>
    </row>
    <row r="44" spans="1:13" ht="12.75" hidden="1">
      <c r="A44" s="16"/>
      <c r="B44" s="16"/>
      <c r="C44" s="16"/>
      <c r="D44" s="16"/>
      <c r="E44" s="16"/>
      <c r="F44" s="16"/>
      <c r="G44" s="16"/>
      <c r="H44" s="16"/>
      <c r="I44" s="16"/>
      <c r="J44" s="16"/>
      <c r="K44" s="16"/>
      <c r="L44" s="16"/>
      <c r="M44" s="16"/>
    </row>
    <row r="45" spans="1:13" ht="12.75">
      <c r="A45" s="57"/>
      <c r="B45" s="17"/>
      <c r="C45" s="17"/>
      <c r="D45" s="17"/>
      <c r="E45" s="17"/>
      <c r="F45" s="17"/>
      <c r="G45" s="17"/>
      <c r="H45" s="17"/>
      <c r="I45" s="17"/>
      <c r="J45" s="17"/>
      <c r="K45" s="17"/>
      <c r="L45" s="17"/>
      <c r="M45" s="17"/>
    </row>
    <row r="46" spans="1:13" ht="12.75">
      <c r="A46" s="17"/>
      <c r="B46" s="17"/>
      <c r="C46" s="17"/>
      <c r="D46" s="17"/>
      <c r="E46" s="17"/>
      <c r="F46" s="17"/>
      <c r="G46" s="17"/>
      <c r="H46" s="17"/>
      <c r="I46" s="17"/>
      <c r="J46" s="17"/>
      <c r="K46" s="17"/>
      <c r="L46" s="17"/>
      <c r="M46" s="17"/>
    </row>
    <row r="47" spans="1:13" ht="12.75">
      <c r="A47" s="17"/>
      <c r="B47" s="17"/>
      <c r="C47" s="17"/>
      <c r="D47" s="17"/>
      <c r="E47" s="17"/>
      <c r="F47" s="17"/>
      <c r="G47" s="17"/>
      <c r="H47" s="17"/>
      <c r="I47" s="17"/>
      <c r="J47" s="17"/>
      <c r="K47" s="17"/>
      <c r="L47" s="17"/>
      <c r="M47" s="17"/>
    </row>
  </sheetData>
  <sheetProtection/>
  <mergeCells count="6">
    <mergeCell ref="A42:M42"/>
    <mergeCell ref="A1:M1"/>
    <mergeCell ref="A3:M3"/>
    <mergeCell ref="D4:H4"/>
    <mergeCell ref="A41:B41"/>
    <mergeCell ref="J4:L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2012-06-11T14:19:34Z</cp:lastPrinted>
  <dcterms:created xsi:type="dcterms:W3CDTF">2001-11-07T08:40:28Z</dcterms:created>
  <dcterms:modified xsi:type="dcterms:W3CDTF">2012-06-11T14:19:40Z</dcterms:modified>
  <cp:category/>
  <cp:version/>
  <cp:contentType/>
  <cp:contentStatus/>
</cp:coreProperties>
</file>