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720" windowWidth="16080" windowHeight="6615" activeTab="0"/>
  </bookViews>
  <sheets>
    <sheet name="5.1, 5.2" sheetId="1" r:id="rId1"/>
    <sheet name="5.3" sheetId="2" r:id="rId2"/>
    <sheet name="5.4" sheetId="3" r:id="rId3"/>
    <sheet name="5.5" sheetId="4" r:id="rId4"/>
    <sheet name="5.6" sheetId="5" r:id="rId5"/>
  </sheets>
  <definedNames/>
  <calcPr fullCalcOnLoad="1"/>
</workbook>
</file>

<file path=xl/sharedStrings.xml><?xml version="1.0" encoding="utf-8"?>
<sst xmlns="http://schemas.openxmlformats.org/spreadsheetml/2006/main" count="197" uniqueCount="89">
  <si>
    <t>Män</t>
  </si>
  <si>
    <t>Kvinnor</t>
  </si>
  <si>
    <t>Totalt</t>
  </si>
  <si>
    <t>25 - 29</t>
  </si>
  <si>
    <t>30 - 34</t>
  </si>
  <si>
    <t>35 - 39</t>
  </si>
  <si>
    <t>Bifall</t>
  </si>
  <si>
    <t>Avslag</t>
  </si>
  <si>
    <t>Danmark</t>
  </si>
  <si>
    <t>Finland</t>
  </si>
  <si>
    <t>Island</t>
  </si>
  <si>
    <t>Norge</t>
  </si>
  <si>
    <t>Samtliga</t>
  </si>
  <si>
    <t>Afrika</t>
  </si>
  <si>
    <t>Amerika</t>
  </si>
  <si>
    <t>Asien</t>
  </si>
  <si>
    <t>Australien/Oceanien</t>
  </si>
  <si>
    <t>Läsår</t>
  </si>
  <si>
    <t xml:space="preserve">Ålder </t>
  </si>
  <si>
    <t>2002/03</t>
  </si>
  <si>
    <t>Ofrivilligt arbetslös 1612/68</t>
  </si>
  <si>
    <t>Världsdel</t>
  </si>
  <si>
    <t>Bifallsgrunder i prövningen enligt EG-rätten</t>
  </si>
  <si>
    <t>Anhörig till arbetstagare enligt 
förordning 1612/68</t>
  </si>
  <si>
    <t>Omfattas av efterlevandeförmån 
enligt förordning 1408/71</t>
  </si>
  <si>
    <t>Vidareutbildning inom yrkesområdet 
enligt förordning 1612/68</t>
  </si>
  <si>
    <t>Omfattas av familjeförmån 
enligt förordning 1408/71</t>
  </si>
  <si>
    <t>5              Utländska medborgare</t>
  </si>
  <si>
    <t>2003/04</t>
  </si>
  <si>
    <t>Belgien</t>
  </si>
  <si>
    <t>Frankrike</t>
  </si>
  <si>
    <t>Grekland</t>
  </si>
  <si>
    <t>Irland</t>
  </si>
  <si>
    <t>Italien</t>
  </si>
  <si>
    <t>Nederländerna</t>
  </si>
  <si>
    <t>Portugal</t>
  </si>
  <si>
    <t>Spanien</t>
  </si>
  <si>
    <t>Storbritannien</t>
  </si>
  <si>
    <t>Tyskland</t>
  </si>
  <si>
    <t>Österrike</t>
  </si>
  <si>
    <t>Norden</t>
  </si>
  <si>
    <t>Estland</t>
  </si>
  <si>
    <t>Lettland</t>
  </si>
  <si>
    <t>Litauen</t>
  </si>
  <si>
    <t>Polen</t>
  </si>
  <si>
    <t>Slovakien</t>
  </si>
  <si>
    <t>Tjeckien</t>
  </si>
  <si>
    <t>Ungern</t>
  </si>
  <si>
    <t>Övriga</t>
  </si>
  <si>
    <t>Schweiz</t>
  </si>
  <si>
    <t xml:space="preserve">                     Number of persons receiving decisions on basic entitlement to Swedish student aid 
                     by sex, type of decision and home continent   </t>
  </si>
  <si>
    <t xml:space="preserve">                     Number of persons receiving decisions on basic entitlement to Swedish student aid 
                     for Nordic citizens by sex, citizenship and type of decision </t>
  </si>
  <si>
    <t xml:space="preserve">                 Foreign citizens</t>
  </si>
  <si>
    <t xml:space="preserve">                     Number of persons receiving basic entitlement to Swedish student aid by sex and age </t>
  </si>
  <si>
    <t>Europa, övriga</t>
  </si>
  <si>
    <r>
      <t>Tabell 5.4    Antal personer som beviljats rätt till svenskt studiestöd
                     enligt EG-rätten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fördelade efter kön och ålder </t>
    </r>
  </si>
  <si>
    <t xml:space="preserve">                     Number of persons receiving entitlement to Swedish student aid 
                     for EU-citizens and their family members, by sex and age </t>
  </si>
  <si>
    <t>Medborgarskap</t>
  </si>
  <si>
    <t>Övriga världen</t>
  </si>
  <si>
    <r>
      <t>Tabell 5.1    Antal personer som beviljats principiell rätt till svenskt studiestöd
                     fördelade efter kön och ålder</t>
    </r>
    <r>
      <rPr>
        <b/>
        <vertAlign val="superscript"/>
        <sz val="10"/>
        <rFont val="Arial"/>
        <family val="2"/>
      </rPr>
      <t xml:space="preserve"> </t>
    </r>
  </si>
  <si>
    <r>
      <t>Europa, övriga</t>
    </r>
    <r>
      <rPr>
        <b/>
        <vertAlign val="superscript"/>
        <sz val="8"/>
        <rFont val="Arial"/>
        <family val="2"/>
      </rPr>
      <t>3)</t>
    </r>
  </si>
  <si>
    <t xml:space="preserve">1)   EG-lagstiftningen på studiestödsområdet omfattar förutom EU-länderna även Schweiz och de länder som 
      omfattas av EES-avtalet (Norge, Island och Liechtenstein). </t>
  </si>
  <si>
    <t>Ålder</t>
  </si>
  <si>
    <t>2004/05</t>
  </si>
  <si>
    <r>
      <t>Statslösa</t>
    </r>
    <r>
      <rPr>
        <vertAlign val="superscript"/>
        <sz val="8.5"/>
        <rFont val="Arial"/>
        <family val="2"/>
      </rPr>
      <t>3)</t>
    </r>
  </si>
  <si>
    <t>Cypern</t>
  </si>
  <si>
    <t>Slovenien</t>
  </si>
  <si>
    <r>
      <t>EU-25</t>
    </r>
    <r>
      <rPr>
        <b/>
        <vertAlign val="superscript"/>
        <sz val="8.5"/>
        <rFont val="Arial"/>
        <family val="2"/>
      </rPr>
      <t>3)</t>
    </r>
    <r>
      <rPr>
        <b/>
        <sz val="8.5"/>
        <rFont val="Arial"/>
        <family val="2"/>
      </rPr>
      <t>, utom Norden</t>
    </r>
  </si>
  <si>
    <t>Ryssland</t>
  </si>
  <si>
    <r>
      <t>Tabell 5.5    Antal personer som fått beslut om svenskt studiestöd enligt EG-rätten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
                     fördelade efter kön, typ av beslut och medborgarskap, 2004/05</t>
    </r>
    <r>
      <rPr>
        <b/>
        <vertAlign val="superscript"/>
        <sz val="10"/>
        <rFont val="Arial"/>
        <family val="2"/>
      </rPr>
      <t>2)</t>
    </r>
  </si>
  <si>
    <t xml:space="preserve">                     Number of persons receiving decisions on Swedish student aid for EU-citizens 
                     and their family members by sex, type of decision and citizenship, 2004/05</t>
  </si>
  <si>
    <t>Tabell 5.6    Antal personer som fått rätt till svenskt studiestöd enligt 
                     EG-rätten fördelade efter kön och beslutsgrund, 2004/05</t>
  </si>
  <si>
    <r>
      <t xml:space="preserve">             </t>
    </r>
    <r>
      <rPr>
        <sz val="10"/>
        <rFont val="Arial"/>
        <family val="2"/>
      </rPr>
      <t xml:space="preserve">        Number of persons receiving entitlement to Swedish 
                     student aid for EU-citizens and their family members, 
                     by sex and grounds for decision, 2004/05</t>
    </r>
  </si>
  <si>
    <t>Beslutsgrund ej registrerad</t>
  </si>
  <si>
    <r>
      <t>Norden</t>
    </r>
    <r>
      <rPr>
        <vertAlign val="superscript"/>
        <sz val="8.5"/>
        <rFont val="Arial"/>
        <family val="2"/>
      </rPr>
      <t>1)</t>
    </r>
  </si>
  <si>
    <r>
      <t>EU 25 utom Norden</t>
    </r>
    <r>
      <rPr>
        <vertAlign val="superscript"/>
        <sz val="8.5"/>
        <rFont val="Arial"/>
        <family val="2"/>
      </rPr>
      <t>2)</t>
    </r>
  </si>
  <si>
    <t xml:space="preserve">1)   Norden innefattar även de som hunnit bli svenska medborgare från att prövningen börjat till att beslut fattats. 
2)   Omfattar länderna inom Europeiska unionen utom Danmark och Finland. Den 1 maj 2004 utvidgades 
      EU med tio länder. Från och med läsåret 2004/05 återfinns de nya EU-länderna under EU-25. 
3)   Innefattar även okänt medborgarskap och medborgarskap under utredning.  </t>
  </si>
  <si>
    <r>
      <t>Läsår</t>
    </r>
    <r>
      <rPr>
        <vertAlign val="superscript"/>
        <sz val="8.5"/>
        <rFont val="Arial"/>
        <family val="2"/>
      </rPr>
      <t>1)</t>
    </r>
  </si>
  <si>
    <r>
      <t>EU 15</t>
    </r>
    <r>
      <rPr>
        <vertAlign val="superscript"/>
        <sz val="8.5"/>
        <rFont val="Arial"/>
        <family val="2"/>
      </rPr>
      <t>2)</t>
    </r>
    <r>
      <rPr>
        <sz val="8.5"/>
        <rFont val="Arial"/>
        <family val="2"/>
      </rPr>
      <t xml:space="preserve"> utom Norden</t>
    </r>
  </si>
  <si>
    <t>40 - 44</t>
  </si>
  <si>
    <t>45 - 49</t>
  </si>
  <si>
    <t>20 - 24</t>
  </si>
  <si>
    <r>
      <t>00</t>
    </r>
    <r>
      <rPr>
        <sz val="8.5"/>
        <rFont val="Arial"/>
        <family val="2"/>
      </rPr>
      <t xml:space="preserve"> - 19</t>
    </r>
  </si>
  <si>
    <t xml:space="preserve">50 - </t>
  </si>
  <si>
    <t>-</t>
  </si>
  <si>
    <r>
      <t>Tabell 5.2    Antal personer som fått beslut om principiell rätt till svenskt studiestöd för 
                     nordiska medborgare fördelade efter kön, medborgarskap och beslut</t>
    </r>
    <r>
      <rPr>
        <vertAlign val="superscript"/>
        <sz val="10"/>
        <rFont val="Arial"/>
        <family val="2"/>
      </rPr>
      <t xml:space="preserve"> </t>
    </r>
  </si>
  <si>
    <t>1)    Från och med Beviljning av studiestöd 2003/04 visar läsår det läsår den sökande avser att studera.
       I tidigare statistik har redovisningen grundat sig på beslutsdatum.</t>
  </si>
  <si>
    <r>
      <t>1)   EG-lagstiftningen på studiestödsområdet omfattar förutom EU-länderna även Schweiz och de länder som 
      omfattas av EES-avtalet (Norge, Island och Liechtenstein). 
2)   Uppgifterna avser antalet personer som ansökt om svenskt studiestöd för studier under läsåret 2004/05.
3)   Den 1 maj 2004 utvidgades EU med tio länder. I denna redovisning ingår de nya EU-länderna i EU-25, utom Norden.</t>
    </r>
    <r>
      <rPr>
        <sz val="8.5"/>
        <color indexed="10"/>
        <rFont val="Arial"/>
        <family val="2"/>
      </rPr>
      <t xml:space="preserve"> </t>
    </r>
  </si>
  <si>
    <t>Tabell 5.3    Antal personer som fått beslut om principiell rätt till svenskt studiestöd 
                     fördelade efter kön, beslut och hemvärldsdel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</si>
</sst>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1">
    <font>
      <sz val="10"/>
      <name val="Arial"/>
      <family val="0"/>
    </font>
    <font>
      <sz val="8.5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8.5"/>
      <name val="Arial"/>
      <family val="2"/>
    </font>
    <font>
      <b/>
      <sz val="8.5"/>
      <name val="Arial"/>
      <family val="2"/>
    </font>
    <font>
      <b/>
      <sz val="10.5"/>
      <name val="Arial"/>
      <family val="2"/>
    </font>
    <font>
      <sz val="8.5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vertAlign val="superscript"/>
      <sz val="8.5"/>
      <name val="Arial"/>
      <family val="2"/>
    </font>
    <font>
      <b/>
      <vertAlign val="superscript"/>
      <sz val="8"/>
      <name val="Arial"/>
      <family val="2"/>
    </font>
    <font>
      <b/>
      <sz val="8"/>
      <name val="Verdana,Arial Unicode MS,Andale"/>
      <family val="0"/>
    </font>
    <font>
      <b/>
      <i/>
      <sz val="8"/>
      <name val="Verdana,Arial Unicode MS,Andale"/>
      <family val="0"/>
    </font>
    <font>
      <sz val="8.5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3" fillId="0" borderId="0" xfId="0" applyFont="1" applyAlignment="1">
      <alignment horizontal="left"/>
    </xf>
    <xf numFmtId="0" fontId="1" fillId="0" borderId="3" xfId="0" applyFont="1" applyBorder="1" applyAlignment="1">
      <alignment horizontal="right" wrapText="1"/>
    </xf>
    <xf numFmtId="0" fontId="0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49" fontId="5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0" fillId="0" borderId="1" xfId="0" applyBorder="1" applyAlignment="1">
      <alignment/>
    </xf>
    <xf numFmtId="0" fontId="1" fillId="0" borderId="3" xfId="0" applyFont="1" applyBorder="1" applyAlignment="1">
      <alignment horizontal="left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49" fontId="1" fillId="0" borderId="3" xfId="0" applyNumberFormat="1" applyFont="1" applyBorder="1" applyAlignment="1">
      <alignment horizontal="right" wrapText="1"/>
    </xf>
    <xf numFmtId="0" fontId="1" fillId="0" borderId="2" xfId="0" applyFont="1" applyBorder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 wrapText="1"/>
    </xf>
    <xf numFmtId="3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9" fontId="1" fillId="0" borderId="3" xfId="0" applyNumberFormat="1" applyFont="1" applyBorder="1" applyAlignment="1">
      <alignment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3" fontId="13" fillId="0" borderId="0" xfId="0" applyNumberFormat="1" applyFont="1" applyAlignment="1">
      <alignment/>
    </xf>
    <xf numFmtId="14" fontId="1" fillId="0" borderId="1" xfId="0" applyNumberFormat="1" applyFont="1" applyBorder="1" applyAlignment="1">
      <alignment horizontal="left"/>
    </xf>
    <xf numFmtId="49" fontId="4" fillId="0" borderId="3" xfId="0" applyNumberFormat="1" applyFont="1" applyBorder="1" applyAlignment="1">
      <alignment/>
    </xf>
    <xf numFmtId="49" fontId="1" fillId="0" borderId="3" xfId="0" applyNumberFormat="1" applyFont="1" applyBorder="1" applyAlignment="1">
      <alignment horizontal="left"/>
    </xf>
    <xf numFmtId="0" fontId="8" fillId="0" borderId="0" xfId="0" applyFont="1" applyAlignment="1">
      <alignment/>
    </xf>
    <xf numFmtId="0" fontId="0" fillId="0" borderId="1" xfId="0" applyFont="1" applyFill="1" applyBorder="1" applyAlignment="1">
      <alignment wrapText="1"/>
    </xf>
    <xf numFmtId="0" fontId="1" fillId="0" borderId="3" xfId="0" applyFont="1" applyFill="1" applyBorder="1" applyAlignment="1">
      <alignment horizontal="right"/>
    </xf>
    <xf numFmtId="3" fontId="5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5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3" fontId="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17" fillId="0" borderId="0" xfId="0" applyNumberFormat="1" applyFont="1" applyFill="1" applyBorder="1" applyAlignment="1">
      <alignment vertical="top" wrapText="1"/>
    </xf>
    <xf numFmtId="3" fontId="16" fillId="0" borderId="0" xfId="0" applyNumberFormat="1" applyFont="1" applyBorder="1" applyAlignment="1">
      <alignment horizontal="right" wrapText="1"/>
    </xf>
    <xf numFmtId="3" fontId="13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3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/>
    </xf>
    <xf numFmtId="49" fontId="5" fillId="0" borderId="0" xfId="0" applyNumberFormat="1" applyFont="1" applyBorder="1" applyAlignment="1">
      <alignment horizontal="left"/>
    </xf>
    <xf numFmtId="3" fontId="1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3" fontId="13" fillId="0" borderId="1" xfId="0" applyNumberFormat="1" applyFont="1" applyBorder="1" applyAlignment="1">
      <alignment/>
    </xf>
    <xf numFmtId="3" fontId="13" fillId="0" borderId="1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left"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8" fillId="0" borderId="0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12" fillId="0" borderId="0" xfId="0" applyFont="1" applyAlignment="1">
      <alignment wrapText="1"/>
    </xf>
    <xf numFmtId="49" fontId="1" fillId="0" borderId="3" xfId="0" applyNumberFormat="1" applyFont="1" applyBorder="1" applyAlignment="1">
      <alignment/>
    </xf>
    <xf numFmtId="0" fontId="1" fillId="0" borderId="3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38100</xdr:rowOff>
    </xdr:from>
    <xdr:to>
      <xdr:col>2</xdr:col>
      <xdr:colOff>0</xdr:colOff>
      <xdr:row>17</xdr:row>
      <xdr:rowOff>266700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95650"/>
          <a:ext cx="1362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38100</xdr:rowOff>
    </xdr:from>
    <xdr:to>
      <xdr:col>1</xdr:col>
      <xdr:colOff>428625</xdr:colOff>
      <xdr:row>43</xdr:row>
      <xdr:rowOff>266700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05775"/>
          <a:ext cx="1343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38100</xdr:rowOff>
    </xdr:from>
    <xdr:to>
      <xdr:col>2</xdr:col>
      <xdr:colOff>0</xdr:colOff>
      <xdr:row>17</xdr:row>
      <xdr:rowOff>266700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95650"/>
          <a:ext cx="1362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38100</xdr:rowOff>
    </xdr:from>
    <xdr:to>
      <xdr:col>1</xdr:col>
      <xdr:colOff>428625</xdr:colOff>
      <xdr:row>43</xdr:row>
      <xdr:rowOff>266700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05775"/>
          <a:ext cx="1343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34</xdr:row>
      <xdr:rowOff>28575</xdr:rowOff>
    </xdr:from>
    <xdr:to>
      <xdr:col>1</xdr:col>
      <xdr:colOff>457200</xdr:colOff>
      <xdr:row>34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19800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28575</xdr:rowOff>
    </xdr:from>
    <xdr:to>
      <xdr:col>1</xdr:col>
      <xdr:colOff>457200</xdr:colOff>
      <xdr:row>34</xdr:row>
      <xdr:rowOff>276225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19800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14</xdr:row>
      <xdr:rowOff>38100</xdr:rowOff>
    </xdr:from>
    <xdr:to>
      <xdr:col>2</xdr:col>
      <xdr:colOff>0</xdr:colOff>
      <xdr:row>14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05100"/>
          <a:ext cx="1362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38100</xdr:rowOff>
    </xdr:from>
    <xdr:to>
      <xdr:col>2</xdr:col>
      <xdr:colOff>0</xdr:colOff>
      <xdr:row>14</xdr:row>
      <xdr:rowOff>266700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05100"/>
          <a:ext cx="1362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37</xdr:row>
      <xdr:rowOff>19050</xdr:rowOff>
    </xdr:from>
    <xdr:to>
      <xdr:col>1</xdr:col>
      <xdr:colOff>457200</xdr:colOff>
      <xdr:row>37</xdr:row>
      <xdr:rowOff>285750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77025"/>
          <a:ext cx="1581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11</xdr:row>
      <xdr:rowOff>28575</xdr:rowOff>
    </xdr:from>
    <xdr:to>
      <xdr:col>1</xdr:col>
      <xdr:colOff>0</xdr:colOff>
      <xdr:row>11</xdr:row>
      <xdr:rowOff>276225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099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28575</xdr:rowOff>
    </xdr:from>
    <xdr:to>
      <xdr:col>1</xdr:col>
      <xdr:colOff>0</xdr:colOff>
      <xdr:row>11</xdr:row>
      <xdr:rowOff>276225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099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workbookViewId="0" topLeftCell="A1">
      <selection activeCell="D36" sqref="D36"/>
    </sheetView>
  </sheetViews>
  <sheetFormatPr defaultColWidth="9.140625" defaultRowHeight="12.75"/>
  <cols>
    <col min="1" max="1" width="13.7109375" style="0" customWidth="1"/>
    <col min="2" max="2" width="6.7109375" style="0" customWidth="1"/>
    <col min="3" max="4" width="7.57421875" style="0" customWidth="1"/>
    <col min="5" max="5" width="1.7109375" style="0" customWidth="1"/>
    <col min="6" max="8" width="7.57421875" style="0" customWidth="1"/>
    <col min="9" max="9" width="1.8515625" style="0" customWidth="1"/>
    <col min="10" max="11" width="7.57421875" style="0" customWidth="1"/>
    <col min="12" max="12" width="9.421875" style="0" customWidth="1"/>
  </cols>
  <sheetData>
    <row r="1" spans="1:11" ht="15.75" customHeight="1">
      <c r="A1" s="102" t="s">
        <v>27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2" ht="20.25" customHeight="1">
      <c r="A2" s="105" t="s">
        <v>52</v>
      </c>
      <c r="B2" s="106"/>
      <c r="C2" s="106"/>
      <c r="D2" s="106"/>
      <c r="E2" s="101"/>
      <c r="F2" s="101"/>
      <c r="G2" s="101"/>
      <c r="H2" s="101"/>
      <c r="I2" s="101"/>
      <c r="J2" s="101"/>
      <c r="K2" s="101"/>
      <c r="L2" s="101"/>
    </row>
    <row r="3" spans="1:11" ht="12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27" customHeight="1">
      <c r="A4" s="103" t="s">
        <v>59</v>
      </c>
      <c r="B4" s="103"/>
      <c r="C4" s="104"/>
      <c r="D4" s="104"/>
      <c r="E4" s="104"/>
      <c r="F4" s="104"/>
      <c r="G4" s="104"/>
      <c r="H4" s="104"/>
      <c r="I4" s="104"/>
      <c r="J4" s="95"/>
      <c r="K4" s="95"/>
    </row>
    <row r="5" spans="1:11" ht="7.5" customHeight="1">
      <c r="A5" s="22"/>
      <c r="B5" s="22"/>
      <c r="C5" s="23"/>
      <c r="D5" s="23"/>
      <c r="E5" s="23"/>
      <c r="F5" s="23"/>
      <c r="G5" s="23"/>
      <c r="H5" s="23"/>
      <c r="I5" s="23"/>
      <c r="J5" s="24"/>
      <c r="K5" s="24"/>
    </row>
    <row r="6" spans="1:12" ht="12.75" customHeight="1">
      <c r="A6" s="96" t="s">
        <v>53</v>
      </c>
      <c r="B6" s="97"/>
      <c r="C6" s="97"/>
      <c r="D6" s="97"/>
      <c r="E6" s="97"/>
      <c r="F6" s="97"/>
      <c r="G6" s="97"/>
      <c r="H6" s="97"/>
      <c r="I6" s="97"/>
      <c r="J6" s="97"/>
      <c r="K6" s="107"/>
      <c r="L6" s="107"/>
    </row>
    <row r="7" spans="1:12" s="12" customFormat="1" ht="18" customHeight="1">
      <c r="A7" s="3" t="s">
        <v>18</v>
      </c>
      <c r="B7" s="63" t="s">
        <v>19</v>
      </c>
      <c r="C7" s="62"/>
      <c r="D7" s="42"/>
      <c r="E7" s="9"/>
      <c r="F7" s="63" t="s">
        <v>28</v>
      </c>
      <c r="G7" s="62"/>
      <c r="H7" s="42"/>
      <c r="I7" s="9"/>
      <c r="J7" s="63" t="s">
        <v>63</v>
      </c>
      <c r="K7" s="63"/>
      <c r="L7" s="63"/>
    </row>
    <row r="8" spans="1:12" ht="18" customHeight="1">
      <c r="A8" s="61"/>
      <c r="B8" s="11" t="s">
        <v>1</v>
      </c>
      <c r="C8" s="11" t="s">
        <v>0</v>
      </c>
      <c r="D8" s="11" t="s">
        <v>2</v>
      </c>
      <c r="E8" s="4"/>
      <c r="F8" s="11" t="s">
        <v>1</v>
      </c>
      <c r="G8" s="11" t="s">
        <v>0</v>
      </c>
      <c r="H8" s="11" t="s">
        <v>2</v>
      </c>
      <c r="I8" s="4"/>
      <c r="J8" s="11" t="s">
        <v>1</v>
      </c>
      <c r="K8" s="11" t="s">
        <v>0</v>
      </c>
      <c r="L8" s="11" t="s">
        <v>2</v>
      </c>
    </row>
    <row r="9" spans="1:12" ht="16.5" customHeight="1">
      <c r="A9" s="14" t="s">
        <v>82</v>
      </c>
      <c r="B9" s="34">
        <v>2453</v>
      </c>
      <c r="C9" s="34">
        <v>2734</v>
      </c>
      <c r="D9" s="37">
        <f aca="true" t="shared" si="0" ref="D9:D16">C9+B9</f>
        <v>5187</v>
      </c>
      <c r="E9" s="38"/>
      <c r="F9" s="34">
        <v>2320</v>
      </c>
      <c r="G9" s="34">
        <v>2673</v>
      </c>
      <c r="H9" s="37">
        <f aca="true" t="shared" si="1" ref="H9:H16">G9+F9</f>
        <v>4993</v>
      </c>
      <c r="I9" s="38"/>
      <c r="J9" s="35">
        <v>2363</v>
      </c>
      <c r="K9" s="35">
        <v>2572</v>
      </c>
      <c r="L9" s="37">
        <f>J9+K9</f>
        <v>4935</v>
      </c>
    </row>
    <row r="10" spans="1:12" ht="12.75" customHeight="1">
      <c r="A10" s="7" t="s">
        <v>81</v>
      </c>
      <c r="B10" s="34">
        <v>742</v>
      </c>
      <c r="C10" s="34">
        <v>335</v>
      </c>
      <c r="D10" s="37">
        <f t="shared" si="0"/>
        <v>1077</v>
      </c>
      <c r="E10" s="35"/>
      <c r="F10" s="34">
        <v>775</v>
      </c>
      <c r="G10" s="34">
        <v>350</v>
      </c>
      <c r="H10" s="37">
        <f t="shared" si="1"/>
        <v>1125</v>
      </c>
      <c r="I10" s="35"/>
      <c r="J10" s="35">
        <v>731</v>
      </c>
      <c r="K10" s="35">
        <v>302</v>
      </c>
      <c r="L10" s="37">
        <f aca="true" t="shared" si="2" ref="L10:L16">J10+K10</f>
        <v>1033</v>
      </c>
    </row>
    <row r="11" spans="1:12" ht="12.75" customHeight="1">
      <c r="A11" s="7" t="s">
        <v>3</v>
      </c>
      <c r="B11" s="34">
        <v>1133</v>
      </c>
      <c r="C11" s="34">
        <v>536</v>
      </c>
      <c r="D11" s="37">
        <f t="shared" si="0"/>
        <v>1669</v>
      </c>
      <c r="E11" s="34"/>
      <c r="F11" s="34">
        <v>1232</v>
      </c>
      <c r="G11" s="34">
        <v>560</v>
      </c>
      <c r="H11" s="37">
        <f t="shared" si="1"/>
        <v>1792</v>
      </c>
      <c r="I11" s="34"/>
      <c r="J11" s="34">
        <v>1289</v>
      </c>
      <c r="K11" s="34">
        <v>616</v>
      </c>
      <c r="L11" s="37">
        <f t="shared" si="2"/>
        <v>1905</v>
      </c>
    </row>
    <row r="12" spans="1:12" s="5" customFormat="1" ht="12.75" customHeight="1">
      <c r="A12" s="7" t="s">
        <v>4</v>
      </c>
      <c r="B12" s="34">
        <v>1010</v>
      </c>
      <c r="C12" s="34">
        <v>556</v>
      </c>
      <c r="D12" s="37">
        <f t="shared" si="0"/>
        <v>1566</v>
      </c>
      <c r="E12" s="35"/>
      <c r="F12" s="34">
        <v>1093</v>
      </c>
      <c r="G12" s="34">
        <v>536</v>
      </c>
      <c r="H12" s="37">
        <f t="shared" si="1"/>
        <v>1629</v>
      </c>
      <c r="I12" s="35"/>
      <c r="J12" s="34">
        <v>1120</v>
      </c>
      <c r="K12" s="34">
        <v>575</v>
      </c>
      <c r="L12" s="37">
        <f t="shared" si="2"/>
        <v>1695</v>
      </c>
    </row>
    <row r="13" spans="1:12" ht="12.75" customHeight="1">
      <c r="A13" s="7" t="s">
        <v>5</v>
      </c>
      <c r="B13" s="34">
        <v>757</v>
      </c>
      <c r="C13" s="34">
        <v>415</v>
      </c>
      <c r="D13" s="37">
        <f t="shared" si="0"/>
        <v>1172</v>
      </c>
      <c r="E13" s="34"/>
      <c r="F13" s="34">
        <v>765</v>
      </c>
      <c r="G13" s="34">
        <v>432</v>
      </c>
      <c r="H13" s="37">
        <f t="shared" si="1"/>
        <v>1197</v>
      </c>
      <c r="I13" s="34"/>
      <c r="J13" s="34">
        <v>832</v>
      </c>
      <c r="K13" s="34">
        <v>392</v>
      </c>
      <c r="L13" s="37">
        <f t="shared" si="2"/>
        <v>1224</v>
      </c>
    </row>
    <row r="14" spans="1:12" ht="12.75" customHeight="1">
      <c r="A14" s="7" t="s">
        <v>79</v>
      </c>
      <c r="B14" s="34">
        <v>471</v>
      </c>
      <c r="C14" s="34">
        <v>246</v>
      </c>
      <c r="D14" s="37">
        <f t="shared" si="0"/>
        <v>717</v>
      </c>
      <c r="E14" s="35"/>
      <c r="F14" s="34">
        <v>474</v>
      </c>
      <c r="G14" s="34">
        <v>319</v>
      </c>
      <c r="H14" s="37">
        <f t="shared" si="1"/>
        <v>793</v>
      </c>
      <c r="I14" s="35"/>
      <c r="J14" s="35">
        <v>547</v>
      </c>
      <c r="K14" s="35">
        <v>264</v>
      </c>
      <c r="L14" s="37">
        <f t="shared" si="2"/>
        <v>811</v>
      </c>
    </row>
    <row r="15" spans="1:12" ht="12.75" customHeight="1">
      <c r="A15" s="7" t="s">
        <v>80</v>
      </c>
      <c r="B15" s="34">
        <v>249</v>
      </c>
      <c r="C15" s="34">
        <v>179</v>
      </c>
      <c r="D15" s="37">
        <f t="shared" si="0"/>
        <v>428</v>
      </c>
      <c r="E15" s="35"/>
      <c r="F15" s="34">
        <v>295</v>
      </c>
      <c r="G15" s="34">
        <v>172</v>
      </c>
      <c r="H15" s="37">
        <f t="shared" si="1"/>
        <v>467</v>
      </c>
      <c r="I15" s="35"/>
      <c r="J15" s="35">
        <v>271</v>
      </c>
      <c r="K15" s="35">
        <v>166</v>
      </c>
      <c r="L15" s="37">
        <f t="shared" si="2"/>
        <v>437</v>
      </c>
    </row>
    <row r="16" spans="1:12" ht="12.75" customHeight="1">
      <c r="A16" s="16" t="s">
        <v>83</v>
      </c>
      <c r="B16" s="35">
        <v>43</v>
      </c>
      <c r="C16" s="35">
        <v>34</v>
      </c>
      <c r="D16" s="37">
        <f t="shared" si="0"/>
        <v>77</v>
      </c>
      <c r="E16" s="35"/>
      <c r="F16" s="35">
        <v>52</v>
      </c>
      <c r="G16" s="35">
        <v>41</v>
      </c>
      <c r="H16" s="37">
        <f t="shared" si="1"/>
        <v>93</v>
      </c>
      <c r="I16" s="35"/>
      <c r="J16" s="35">
        <v>36</v>
      </c>
      <c r="K16" s="35">
        <v>19</v>
      </c>
      <c r="L16" s="37">
        <f t="shared" si="2"/>
        <v>55</v>
      </c>
    </row>
    <row r="17" spans="1:12" ht="18.75" customHeight="1">
      <c r="A17" s="90" t="s">
        <v>2</v>
      </c>
      <c r="B17" s="91">
        <f>SUM(B9:B16)</f>
        <v>6858</v>
      </c>
      <c r="C17" s="91">
        <f>SUM(C9:C16)</f>
        <v>5035</v>
      </c>
      <c r="D17" s="91">
        <f>SUM(D9:D16)</f>
        <v>11893</v>
      </c>
      <c r="E17" s="91"/>
      <c r="F17" s="91">
        <f>SUM(F9:F16)</f>
        <v>7006</v>
      </c>
      <c r="G17" s="91">
        <f>SUM(G9:G16)</f>
        <v>5083</v>
      </c>
      <c r="H17" s="91">
        <f>SUM(H9:H16)</f>
        <v>12089</v>
      </c>
      <c r="I17" s="91"/>
      <c r="J17" s="91">
        <f>SUM(J9:J16)</f>
        <v>7189</v>
      </c>
      <c r="K17" s="91">
        <f>SUM(K9:K16)</f>
        <v>4906</v>
      </c>
      <c r="L17" s="91">
        <f>SUM(L9:L16)</f>
        <v>12095</v>
      </c>
    </row>
    <row r="18" spans="3:12" ht="24" customHeight="1">
      <c r="C18" s="5"/>
      <c r="D18" s="5"/>
      <c r="E18" s="5"/>
      <c r="F18" s="17"/>
      <c r="G18" s="17"/>
      <c r="H18" s="5"/>
      <c r="I18" s="5"/>
      <c r="J18" s="5"/>
      <c r="K18" s="5"/>
      <c r="L18" s="5"/>
    </row>
    <row r="19" spans="1:12" ht="12.75" customHeight="1">
      <c r="A19" s="16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</row>
    <row r="22" spans="1:12" ht="27" customHeight="1">
      <c r="A22" s="99" t="s">
        <v>85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1"/>
    </row>
    <row r="23" spans="1:4" ht="7.5" customHeight="1">
      <c r="A23" s="25"/>
      <c r="B23" s="21"/>
      <c r="C23" s="21"/>
      <c r="D23" s="21"/>
    </row>
    <row r="24" spans="1:12" ht="26.25" customHeight="1">
      <c r="A24" s="96" t="s">
        <v>51</v>
      </c>
      <c r="B24" s="97"/>
      <c r="C24" s="97"/>
      <c r="D24" s="97"/>
      <c r="E24" s="98"/>
      <c r="F24" s="98"/>
      <c r="G24" s="98"/>
      <c r="H24" s="98"/>
      <c r="I24" s="98"/>
      <c r="J24" s="98"/>
      <c r="K24" s="98"/>
      <c r="L24" s="98"/>
    </row>
    <row r="25" spans="1:10" ht="16.5" customHeight="1">
      <c r="A25" s="33" t="s">
        <v>77</v>
      </c>
      <c r="B25" s="27" t="s">
        <v>6</v>
      </c>
      <c r="C25" s="28"/>
      <c r="D25" s="28"/>
      <c r="E25" s="30"/>
      <c r="F25" s="27" t="s">
        <v>7</v>
      </c>
      <c r="G25" s="26"/>
      <c r="H25" s="26"/>
      <c r="J25" s="27" t="s">
        <v>12</v>
      </c>
    </row>
    <row r="26" spans="1:12" ht="16.5" customHeight="1">
      <c r="A26" s="29"/>
      <c r="B26" s="6" t="s">
        <v>1</v>
      </c>
      <c r="C26" s="6" t="s">
        <v>0</v>
      </c>
      <c r="D26" s="6" t="s">
        <v>2</v>
      </c>
      <c r="E26" s="29"/>
      <c r="F26" s="6" t="s">
        <v>1</v>
      </c>
      <c r="G26" s="6" t="s">
        <v>0</v>
      </c>
      <c r="H26" s="6" t="s">
        <v>2</v>
      </c>
      <c r="I26" s="29"/>
      <c r="J26" s="6" t="s">
        <v>1</v>
      </c>
      <c r="K26" s="6" t="s">
        <v>0</v>
      </c>
      <c r="L26" s="6" t="s">
        <v>2</v>
      </c>
    </row>
    <row r="27" spans="1:12" ht="18.75" customHeight="1">
      <c r="A27" s="20" t="s">
        <v>19</v>
      </c>
      <c r="B27" s="60">
        <f>SUM(B28:B31)</f>
        <v>1095</v>
      </c>
      <c r="C27" s="60">
        <f>SUM(C28:C31)</f>
        <v>789</v>
      </c>
      <c r="D27" s="60">
        <f>SUM(D28:D31)</f>
        <v>1884</v>
      </c>
      <c r="E27" s="60"/>
      <c r="F27" s="60">
        <f>SUM(F28:F31)</f>
        <v>224</v>
      </c>
      <c r="G27" s="60">
        <f>SUM(G28:G31)</f>
        <v>126</v>
      </c>
      <c r="H27" s="60">
        <f>SUM(H28:H31)</f>
        <v>350</v>
      </c>
      <c r="I27" s="60"/>
      <c r="J27" s="60">
        <f>SUM(J28:J31)</f>
        <v>1319</v>
      </c>
      <c r="K27" s="60">
        <f>SUM(K28:K31)</f>
        <v>915</v>
      </c>
      <c r="L27" s="60">
        <f>SUM(L28:L31)</f>
        <v>2234</v>
      </c>
    </row>
    <row r="28" spans="1:12" ht="12.75">
      <c r="A28" s="7" t="s">
        <v>8</v>
      </c>
      <c r="B28" s="34">
        <v>151</v>
      </c>
      <c r="C28" s="34">
        <v>123</v>
      </c>
      <c r="D28" s="34">
        <f>SUM(B28:C28)</f>
        <v>274</v>
      </c>
      <c r="E28" s="34"/>
      <c r="F28" s="34">
        <v>39</v>
      </c>
      <c r="G28" s="34">
        <v>26</v>
      </c>
      <c r="H28" s="34">
        <f>F28+G28</f>
        <v>65</v>
      </c>
      <c r="I28" s="34"/>
      <c r="J28" s="34">
        <f aca="true" t="shared" si="3" ref="J28:K31">SUM(B28+F28)</f>
        <v>190</v>
      </c>
      <c r="K28" s="34">
        <f t="shared" si="3"/>
        <v>149</v>
      </c>
      <c r="L28" s="34">
        <f>SUM(J28:K28)</f>
        <v>339</v>
      </c>
    </row>
    <row r="29" spans="1:12" ht="12.75">
      <c r="A29" s="7" t="s">
        <v>9</v>
      </c>
      <c r="B29" s="35">
        <v>681</v>
      </c>
      <c r="C29" s="35">
        <v>503</v>
      </c>
      <c r="D29" s="35">
        <f>SUM(B29:C29)</f>
        <v>1184</v>
      </c>
      <c r="E29" s="35"/>
      <c r="F29" s="35">
        <v>106</v>
      </c>
      <c r="G29" s="35">
        <v>49</v>
      </c>
      <c r="H29" s="35">
        <f>F29+G29</f>
        <v>155</v>
      </c>
      <c r="I29" s="35"/>
      <c r="J29" s="35">
        <f t="shared" si="3"/>
        <v>787</v>
      </c>
      <c r="K29" s="35">
        <f t="shared" si="3"/>
        <v>552</v>
      </c>
      <c r="L29" s="34">
        <f>SUM(J29:K29)</f>
        <v>1339</v>
      </c>
    </row>
    <row r="30" spans="1:12" ht="12.75">
      <c r="A30" s="7" t="s">
        <v>10</v>
      </c>
      <c r="B30" s="35">
        <v>41</v>
      </c>
      <c r="C30" s="35">
        <v>33</v>
      </c>
      <c r="D30" s="35">
        <f>SUM(B30:C30)</f>
        <v>74</v>
      </c>
      <c r="E30" s="35"/>
      <c r="F30" s="35">
        <v>21</v>
      </c>
      <c r="G30" s="35">
        <v>23</v>
      </c>
      <c r="H30" s="35">
        <f>F30+G30</f>
        <v>44</v>
      </c>
      <c r="I30" s="35"/>
      <c r="J30" s="35">
        <f t="shared" si="3"/>
        <v>62</v>
      </c>
      <c r="K30" s="35">
        <f t="shared" si="3"/>
        <v>56</v>
      </c>
      <c r="L30" s="34">
        <f>SUM(J30:K30)</f>
        <v>118</v>
      </c>
    </row>
    <row r="31" spans="1:12" ht="12.75">
      <c r="A31" s="7" t="s">
        <v>11</v>
      </c>
      <c r="B31" s="35">
        <v>222</v>
      </c>
      <c r="C31" s="35">
        <v>130</v>
      </c>
      <c r="D31" s="35">
        <f>SUM(B31:C31)</f>
        <v>352</v>
      </c>
      <c r="E31" s="35"/>
      <c r="F31" s="35">
        <v>58</v>
      </c>
      <c r="G31" s="35">
        <v>28</v>
      </c>
      <c r="H31" s="35">
        <f>F31+G31</f>
        <v>86</v>
      </c>
      <c r="I31" s="35"/>
      <c r="J31" s="35">
        <f t="shared" si="3"/>
        <v>280</v>
      </c>
      <c r="K31" s="35">
        <f t="shared" si="3"/>
        <v>158</v>
      </c>
      <c r="L31" s="34">
        <f>SUM(J31:K31)</f>
        <v>438</v>
      </c>
    </row>
    <row r="32" spans="1:12" ht="12.75">
      <c r="A32" s="16"/>
      <c r="B32" s="34"/>
      <c r="C32" s="34"/>
      <c r="D32" s="34"/>
      <c r="E32" s="34"/>
      <c r="F32" s="35"/>
      <c r="G32" s="35"/>
      <c r="H32" s="35"/>
      <c r="I32" s="34"/>
      <c r="J32" s="34"/>
      <c r="K32" s="34"/>
      <c r="L32" s="34"/>
    </row>
    <row r="33" spans="1:12" ht="12.75">
      <c r="A33" s="20" t="s">
        <v>28</v>
      </c>
      <c r="B33" s="78">
        <f>SUM(B34:B37)</f>
        <v>1011</v>
      </c>
      <c r="C33" s="78">
        <f>SUM(C34:C37)</f>
        <v>742</v>
      </c>
      <c r="D33" s="78">
        <f>SUM(D34:D37)</f>
        <v>1753</v>
      </c>
      <c r="E33" s="78"/>
      <c r="F33" s="78">
        <f>SUM(F34:F37)</f>
        <v>213</v>
      </c>
      <c r="G33" s="78">
        <f>SUM(G34:G37)</f>
        <v>155</v>
      </c>
      <c r="H33" s="78">
        <f>SUM(H34:H37)</f>
        <v>368</v>
      </c>
      <c r="I33" s="78"/>
      <c r="J33" s="78">
        <f>SUM(J34:J37)</f>
        <v>1224</v>
      </c>
      <c r="K33" s="78">
        <f>SUM(K34:K37)</f>
        <v>897</v>
      </c>
      <c r="L33" s="78">
        <f>SUM(L34:L37)</f>
        <v>2121</v>
      </c>
    </row>
    <row r="34" spans="1:12" ht="12.75">
      <c r="A34" s="7" t="s">
        <v>8</v>
      </c>
      <c r="B34" s="34">
        <v>121</v>
      </c>
      <c r="C34" s="34">
        <v>112</v>
      </c>
      <c r="D34" s="34">
        <f>SUM(B34:C34)</f>
        <v>233</v>
      </c>
      <c r="E34" s="34"/>
      <c r="F34" s="34">
        <v>38</v>
      </c>
      <c r="G34" s="34">
        <v>35</v>
      </c>
      <c r="H34" s="34">
        <f>F34+G34</f>
        <v>73</v>
      </c>
      <c r="I34" s="34"/>
      <c r="J34" s="34">
        <f aca="true" t="shared" si="4" ref="J34:L37">SUM(B34+F34)</f>
        <v>159</v>
      </c>
      <c r="K34" s="34">
        <f t="shared" si="4"/>
        <v>147</v>
      </c>
      <c r="L34" s="34">
        <f t="shared" si="4"/>
        <v>306</v>
      </c>
    </row>
    <row r="35" spans="1:12" ht="12.75">
      <c r="A35" s="16" t="s">
        <v>9</v>
      </c>
      <c r="B35" s="34">
        <v>670</v>
      </c>
      <c r="C35" s="34">
        <v>450</v>
      </c>
      <c r="D35" s="34">
        <f>SUM(B35:C35)</f>
        <v>1120</v>
      </c>
      <c r="E35" s="34"/>
      <c r="F35" s="34">
        <v>106</v>
      </c>
      <c r="G35" s="34">
        <v>53</v>
      </c>
      <c r="H35" s="34">
        <f>F35+G35</f>
        <v>159</v>
      </c>
      <c r="I35" s="34"/>
      <c r="J35" s="34">
        <f t="shared" si="4"/>
        <v>776</v>
      </c>
      <c r="K35" s="34">
        <f t="shared" si="4"/>
        <v>503</v>
      </c>
      <c r="L35" s="34">
        <f t="shared" si="4"/>
        <v>1279</v>
      </c>
    </row>
    <row r="36" spans="1:12" ht="12.75">
      <c r="A36" s="16" t="s">
        <v>10</v>
      </c>
      <c r="B36" s="34">
        <v>46</v>
      </c>
      <c r="C36" s="34">
        <v>45</v>
      </c>
      <c r="D36" s="34">
        <f>SUM(B36:C36)</f>
        <v>91</v>
      </c>
      <c r="E36" s="34"/>
      <c r="F36" s="34">
        <v>12</v>
      </c>
      <c r="G36" s="34">
        <v>18</v>
      </c>
      <c r="H36" s="34">
        <f>F36+G36</f>
        <v>30</v>
      </c>
      <c r="I36" s="34"/>
      <c r="J36" s="34">
        <f t="shared" si="4"/>
        <v>58</v>
      </c>
      <c r="K36" s="34">
        <f t="shared" si="4"/>
        <v>63</v>
      </c>
      <c r="L36" s="34">
        <f t="shared" si="4"/>
        <v>121</v>
      </c>
    </row>
    <row r="37" spans="1:12" ht="12.75">
      <c r="A37" s="16" t="s">
        <v>11</v>
      </c>
      <c r="B37" s="34">
        <v>174</v>
      </c>
      <c r="C37" s="34">
        <v>135</v>
      </c>
      <c r="D37" s="34">
        <f>SUM(B37:C37)</f>
        <v>309</v>
      </c>
      <c r="E37" s="34"/>
      <c r="F37" s="34">
        <v>57</v>
      </c>
      <c r="G37" s="34">
        <v>49</v>
      </c>
      <c r="H37" s="34">
        <f>F37+G37</f>
        <v>106</v>
      </c>
      <c r="I37" s="34"/>
      <c r="J37" s="34">
        <f t="shared" si="4"/>
        <v>231</v>
      </c>
      <c r="K37" s="34">
        <f t="shared" si="4"/>
        <v>184</v>
      </c>
      <c r="L37" s="34">
        <f t="shared" si="4"/>
        <v>415</v>
      </c>
    </row>
    <row r="38" ht="12.75">
      <c r="A38" s="16"/>
    </row>
    <row r="39" spans="1:12" ht="12.75">
      <c r="A39" s="20" t="s">
        <v>63</v>
      </c>
      <c r="B39" s="78">
        <f>SUM(B40:B43)</f>
        <v>990</v>
      </c>
      <c r="C39" s="78">
        <f>SUM(C40:C43)</f>
        <v>717</v>
      </c>
      <c r="D39" s="78">
        <f>SUM(D40:D43)</f>
        <v>1707</v>
      </c>
      <c r="E39" s="78"/>
      <c r="F39" s="78">
        <f>SUM(F40:F43)</f>
        <v>227</v>
      </c>
      <c r="G39" s="78">
        <f>SUM(G40:G43)</f>
        <v>150</v>
      </c>
      <c r="H39" s="78">
        <f>SUM(H40:H43)</f>
        <v>377</v>
      </c>
      <c r="I39" s="78"/>
      <c r="J39" s="60">
        <f>SUM(J40:J43)</f>
        <v>1217</v>
      </c>
      <c r="K39" s="60">
        <f>SUM(K40:K43)</f>
        <v>867</v>
      </c>
      <c r="L39" s="60">
        <f>SUM(L40:L43)</f>
        <v>2084</v>
      </c>
    </row>
    <row r="40" spans="1:12" ht="12.75">
      <c r="A40" s="7" t="s">
        <v>8</v>
      </c>
      <c r="B40" s="64">
        <v>147</v>
      </c>
      <c r="C40" s="64">
        <v>109</v>
      </c>
      <c r="D40" s="64">
        <f>SUM(B40:C40)</f>
        <v>256</v>
      </c>
      <c r="E40" s="64"/>
      <c r="F40" s="64">
        <v>44</v>
      </c>
      <c r="G40" s="64">
        <v>33</v>
      </c>
      <c r="H40" s="64">
        <f>SUM(F40:G40)</f>
        <v>77</v>
      </c>
      <c r="I40" s="64"/>
      <c r="J40" s="34">
        <f aca="true" t="shared" si="5" ref="J40:L43">SUM(B40+F40)</f>
        <v>191</v>
      </c>
      <c r="K40" s="35">
        <f t="shared" si="5"/>
        <v>142</v>
      </c>
      <c r="L40" s="34">
        <f t="shared" si="5"/>
        <v>333</v>
      </c>
    </row>
    <row r="41" spans="1:12" ht="12.75">
      <c r="A41" s="7" t="s">
        <v>9</v>
      </c>
      <c r="B41" s="64">
        <v>611</v>
      </c>
      <c r="C41" s="64">
        <v>430</v>
      </c>
      <c r="D41" s="64">
        <f>SUM(B41:C41)</f>
        <v>1041</v>
      </c>
      <c r="E41" s="64"/>
      <c r="F41" s="64">
        <v>100</v>
      </c>
      <c r="G41" s="64">
        <v>62</v>
      </c>
      <c r="H41" s="64">
        <f>SUM(F41:G41)</f>
        <v>162</v>
      </c>
      <c r="I41" s="64"/>
      <c r="J41" s="34">
        <f t="shared" si="5"/>
        <v>711</v>
      </c>
      <c r="K41" s="35">
        <f t="shared" si="5"/>
        <v>492</v>
      </c>
      <c r="L41" s="34">
        <f t="shared" si="5"/>
        <v>1203</v>
      </c>
    </row>
    <row r="42" spans="1:12" ht="12.75">
      <c r="A42" s="7" t="s">
        <v>10</v>
      </c>
      <c r="B42" s="64">
        <v>33</v>
      </c>
      <c r="C42" s="64">
        <v>34</v>
      </c>
      <c r="D42" s="64">
        <f>SUM(B42:C42)</f>
        <v>67</v>
      </c>
      <c r="E42" s="64"/>
      <c r="F42" s="64">
        <v>16</v>
      </c>
      <c r="G42" s="64">
        <v>20</v>
      </c>
      <c r="H42" s="64">
        <f>SUM(F42:G42)</f>
        <v>36</v>
      </c>
      <c r="I42" s="64"/>
      <c r="J42" s="34">
        <f t="shared" si="5"/>
        <v>49</v>
      </c>
      <c r="K42" s="35">
        <f t="shared" si="5"/>
        <v>54</v>
      </c>
      <c r="L42" s="34">
        <f t="shared" si="5"/>
        <v>103</v>
      </c>
    </row>
    <row r="43" spans="1:12" ht="12.75">
      <c r="A43" s="7" t="s">
        <v>11</v>
      </c>
      <c r="B43" s="64">
        <v>199</v>
      </c>
      <c r="C43" s="64">
        <v>144</v>
      </c>
      <c r="D43" s="64">
        <f>SUM(B43:C43)</f>
        <v>343</v>
      </c>
      <c r="E43" s="64"/>
      <c r="F43" s="64">
        <v>67</v>
      </c>
      <c r="G43" s="64">
        <v>35</v>
      </c>
      <c r="H43" s="64">
        <f>SUM(F43:G43)</f>
        <v>102</v>
      </c>
      <c r="I43" s="64"/>
      <c r="J43" s="34">
        <f t="shared" si="5"/>
        <v>266</v>
      </c>
      <c r="K43" s="35">
        <f t="shared" si="5"/>
        <v>179</v>
      </c>
      <c r="L43" s="34">
        <f t="shared" si="5"/>
        <v>445</v>
      </c>
    </row>
    <row r="44" spans="1:12" ht="24" customHeight="1">
      <c r="A44" s="27"/>
      <c r="B44" s="41"/>
      <c r="C44" s="40"/>
      <c r="D44" s="40"/>
      <c r="E44" s="40"/>
      <c r="F44" s="40"/>
      <c r="G44" s="40"/>
      <c r="H44" s="40"/>
      <c r="I44" s="40"/>
      <c r="J44" s="40"/>
      <c r="K44" s="40"/>
      <c r="L44" s="40"/>
    </row>
    <row r="45" spans="1:12" ht="30" customHeight="1">
      <c r="A45" s="93" t="s">
        <v>86</v>
      </c>
      <c r="B45" s="94"/>
      <c r="C45" s="95"/>
      <c r="D45" s="95"/>
      <c r="E45" s="95"/>
      <c r="F45" s="95"/>
      <c r="G45" s="95"/>
      <c r="H45" s="95"/>
      <c r="I45" s="95"/>
      <c r="J45" s="95"/>
      <c r="K45" s="95"/>
      <c r="L45" s="95"/>
    </row>
  </sheetData>
  <mergeCells count="7">
    <mergeCell ref="A45:L45"/>
    <mergeCell ref="A24:L24"/>
    <mergeCell ref="A22:L22"/>
    <mergeCell ref="A1:K1"/>
    <mergeCell ref="A4:K4"/>
    <mergeCell ref="A2:L2"/>
    <mergeCell ref="A6:L6"/>
  </mergeCells>
  <printOptions/>
  <pageMargins left="0.7874015748031497" right="0.3937007874015748" top="0.984251968503937" bottom="0.3937007874015748" header="0.5118110236220472" footer="0.5118110236220472"/>
  <pageSetup firstPageNumber="65" useFirstPageNumber="1" horizontalDpi="600" verticalDpi="600" orientation="portrait" paperSize="9" r:id="rId2"/>
  <headerFooter alignWithMargins="0">
    <oddHeader>&amp;R&amp;P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workbookViewId="0" topLeftCell="A1">
      <selection activeCell="N21" sqref="N21"/>
    </sheetView>
  </sheetViews>
  <sheetFormatPr defaultColWidth="9.140625" defaultRowHeight="12.75"/>
  <cols>
    <col min="1" max="1" width="15.28125" style="0" customWidth="1"/>
    <col min="2" max="2" width="7.28125" style="0" customWidth="1"/>
    <col min="3" max="4" width="7.421875" style="0" customWidth="1"/>
    <col min="5" max="5" width="1.7109375" style="0" customWidth="1"/>
    <col min="6" max="8" width="7.57421875" style="0" customWidth="1"/>
    <col min="9" max="9" width="1.7109375" style="0" customWidth="1"/>
    <col min="10" max="12" width="7.57421875" style="0" customWidth="1"/>
  </cols>
  <sheetData>
    <row r="1" spans="1:12" ht="27" customHeight="1">
      <c r="A1" s="99" t="s">
        <v>88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4" ht="7.5" customHeight="1">
      <c r="A2" s="25"/>
      <c r="B2" s="21"/>
      <c r="C2" s="21"/>
      <c r="D2" s="21"/>
    </row>
    <row r="3" spans="1:12" ht="26.25" customHeight="1">
      <c r="A3" s="96" t="s">
        <v>50</v>
      </c>
      <c r="B3" s="97"/>
      <c r="C3" s="97"/>
      <c r="D3" s="97"/>
      <c r="E3" s="98"/>
      <c r="F3" s="98"/>
      <c r="G3" s="98"/>
      <c r="H3" s="98"/>
      <c r="I3" s="98"/>
      <c r="J3" s="98"/>
      <c r="K3" s="98"/>
      <c r="L3" s="98"/>
    </row>
    <row r="4" spans="1:10" ht="18.75" customHeight="1">
      <c r="A4" s="33" t="s">
        <v>17</v>
      </c>
      <c r="B4" s="27" t="s">
        <v>6</v>
      </c>
      <c r="C4" s="28"/>
      <c r="D4" s="28"/>
      <c r="E4" s="30"/>
      <c r="F4" s="27" t="s">
        <v>7</v>
      </c>
      <c r="G4" s="26"/>
      <c r="H4" s="26"/>
      <c r="J4" s="27" t="s">
        <v>12</v>
      </c>
    </row>
    <row r="5" spans="1:12" ht="16.5" customHeight="1">
      <c r="A5" s="2" t="s">
        <v>21</v>
      </c>
      <c r="B5" s="6" t="s">
        <v>1</v>
      </c>
      <c r="C5" s="6" t="s">
        <v>0</v>
      </c>
      <c r="D5" s="6" t="s">
        <v>2</v>
      </c>
      <c r="E5" s="29"/>
      <c r="F5" s="6" t="s">
        <v>1</v>
      </c>
      <c r="G5" s="6" t="s">
        <v>0</v>
      </c>
      <c r="H5" s="6" t="s">
        <v>2</v>
      </c>
      <c r="I5" s="29"/>
      <c r="J5" s="6" t="s">
        <v>1</v>
      </c>
      <c r="K5" s="6" t="s">
        <v>0</v>
      </c>
      <c r="L5" s="6" t="s">
        <v>2</v>
      </c>
    </row>
    <row r="6" spans="1:18" ht="18.75" customHeight="1">
      <c r="A6" s="20" t="s">
        <v>19</v>
      </c>
      <c r="B6" s="78">
        <v>6858</v>
      </c>
      <c r="C6" s="78">
        <v>5035</v>
      </c>
      <c r="D6" s="78">
        <v>11893</v>
      </c>
      <c r="E6" s="78"/>
      <c r="F6" s="78">
        <v>1849</v>
      </c>
      <c r="G6" s="78">
        <v>829</v>
      </c>
      <c r="H6" s="78">
        <v>2678</v>
      </c>
      <c r="I6" s="78"/>
      <c r="J6" s="78">
        <v>8707</v>
      </c>
      <c r="K6" s="78">
        <v>5864</v>
      </c>
      <c r="L6" s="78">
        <v>14571</v>
      </c>
      <c r="M6" s="44"/>
      <c r="N6" s="44"/>
      <c r="O6" s="44"/>
      <c r="P6" s="44"/>
      <c r="Q6" s="44"/>
      <c r="R6" s="44"/>
    </row>
    <row r="7" spans="1:18" ht="12.75">
      <c r="A7" s="7" t="s">
        <v>74</v>
      </c>
      <c r="B7" s="34">
        <v>1104</v>
      </c>
      <c r="C7" s="34">
        <v>794</v>
      </c>
      <c r="D7" s="34">
        <v>1898</v>
      </c>
      <c r="E7" s="34"/>
      <c r="F7" s="34">
        <v>225</v>
      </c>
      <c r="G7" s="34">
        <v>126</v>
      </c>
      <c r="H7" s="34">
        <v>351</v>
      </c>
      <c r="I7" s="34"/>
      <c r="J7" s="34">
        <v>1329</v>
      </c>
      <c r="K7" s="34">
        <v>920</v>
      </c>
      <c r="L7" s="34">
        <v>2249</v>
      </c>
      <c r="M7" s="43"/>
      <c r="N7" s="43"/>
      <c r="O7" s="43"/>
      <c r="P7" s="43"/>
      <c r="Q7" s="43"/>
      <c r="R7" s="43"/>
    </row>
    <row r="8" spans="1:18" ht="12.75">
      <c r="A8" s="7" t="s">
        <v>54</v>
      </c>
      <c r="B8" s="34">
        <v>1559</v>
      </c>
      <c r="C8" s="34">
        <v>838</v>
      </c>
      <c r="D8" s="34">
        <v>2397</v>
      </c>
      <c r="E8" s="34"/>
      <c r="F8" s="34">
        <v>551</v>
      </c>
      <c r="G8" s="34">
        <v>124</v>
      </c>
      <c r="H8" s="34">
        <v>675</v>
      </c>
      <c r="I8" s="34"/>
      <c r="J8" s="34">
        <v>2110</v>
      </c>
      <c r="K8" s="34">
        <v>962</v>
      </c>
      <c r="L8" s="34">
        <v>3072</v>
      </c>
      <c r="M8" s="43"/>
      <c r="N8" s="43"/>
      <c r="O8" s="43"/>
      <c r="P8" s="43"/>
      <c r="Q8" s="43"/>
      <c r="R8" s="43"/>
    </row>
    <row r="9" spans="1:18" ht="12.75">
      <c r="A9" s="7" t="s">
        <v>78</v>
      </c>
      <c r="B9" s="34">
        <v>305</v>
      </c>
      <c r="C9" s="34">
        <v>311</v>
      </c>
      <c r="D9" s="34">
        <v>616</v>
      </c>
      <c r="E9" s="34"/>
      <c r="F9" s="34">
        <v>219</v>
      </c>
      <c r="G9" s="34">
        <v>176</v>
      </c>
      <c r="H9" s="34">
        <v>395</v>
      </c>
      <c r="I9" s="34"/>
      <c r="J9" s="34">
        <v>524</v>
      </c>
      <c r="K9" s="34">
        <v>487</v>
      </c>
      <c r="L9" s="34">
        <v>1011</v>
      </c>
      <c r="M9" s="43"/>
      <c r="N9" s="43"/>
      <c r="O9" s="43"/>
      <c r="P9" s="43"/>
      <c r="Q9" s="43"/>
      <c r="R9" s="43"/>
    </row>
    <row r="10" spans="1:18" ht="12.75">
      <c r="A10" s="7" t="s">
        <v>13</v>
      </c>
      <c r="B10" s="34">
        <v>557</v>
      </c>
      <c r="C10" s="34">
        <v>442</v>
      </c>
      <c r="D10" s="34">
        <v>999</v>
      </c>
      <c r="E10" s="34"/>
      <c r="F10" s="34">
        <v>99</v>
      </c>
      <c r="G10" s="34">
        <v>116</v>
      </c>
      <c r="H10" s="34">
        <v>215</v>
      </c>
      <c r="I10" s="34"/>
      <c r="J10" s="34">
        <v>656</v>
      </c>
      <c r="K10" s="34">
        <v>558</v>
      </c>
      <c r="L10" s="34">
        <v>1214</v>
      </c>
      <c r="M10" s="43"/>
      <c r="N10" s="43"/>
      <c r="O10" s="43"/>
      <c r="P10" s="43"/>
      <c r="Q10" s="43"/>
      <c r="R10" s="43"/>
    </row>
    <row r="11" spans="1:18" ht="12.75">
      <c r="A11" s="7" t="s">
        <v>14</v>
      </c>
      <c r="B11" s="34">
        <v>474</v>
      </c>
      <c r="C11" s="34">
        <v>342</v>
      </c>
      <c r="D11" s="34">
        <v>816</v>
      </c>
      <c r="E11" s="34"/>
      <c r="F11" s="34">
        <v>138</v>
      </c>
      <c r="G11" s="34">
        <v>75</v>
      </c>
      <c r="H11" s="34">
        <v>213</v>
      </c>
      <c r="I11" s="34"/>
      <c r="J11" s="34">
        <v>612</v>
      </c>
      <c r="K11" s="34">
        <v>417</v>
      </c>
      <c r="L11" s="34">
        <v>1029</v>
      </c>
      <c r="M11" s="43"/>
      <c r="N11" s="43"/>
      <c r="O11" s="43"/>
      <c r="P11" s="43"/>
      <c r="Q11" s="43"/>
      <c r="R11" s="43"/>
    </row>
    <row r="12" spans="1:18" ht="12.75">
      <c r="A12" s="7" t="s">
        <v>15</v>
      </c>
      <c r="B12" s="34">
        <v>2774</v>
      </c>
      <c r="C12" s="34">
        <v>2209</v>
      </c>
      <c r="D12" s="34">
        <v>4983</v>
      </c>
      <c r="E12" s="34"/>
      <c r="F12" s="34">
        <v>596</v>
      </c>
      <c r="G12" s="34">
        <v>200</v>
      </c>
      <c r="H12" s="34">
        <v>796</v>
      </c>
      <c r="I12" s="34"/>
      <c r="J12" s="34">
        <v>3370</v>
      </c>
      <c r="K12" s="34">
        <v>2409</v>
      </c>
      <c r="L12" s="34">
        <v>5779</v>
      </c>
      <c r="M12" s="43"/>
      <c r="N12" s="43"/>
      <c r="O12" s="43"/>
      <c r="P12" s="43"/>
      <c r="Q12" s="43"/>
      <c r="R12" s="43"/>
    </row>
    <row r="13" spans="1:18" ht="12.75">
      <c r="A13" s="7" t="s">
        <v>16</v>
      </c>
      <c r="B13" s="34">
        <v>18</v>
      </c>
      <c r="C13" s="34">
        <v>17</v>
      </c>
      <c r="D13" s="34">
        <v>35</v>
      </c>
      <c r="E13" s="34"/>
      <c r="F13" s="34">
        <v>8</v>
      </c>
      <c r="G13" s="34">
        <v>6</v>
      </c>
      <c r="H13" s="34">
        <v>14</v>
      </c>
      <c r="I13" s="34"/>
      <c r="J13" s="34">
        <v>26</v>
      </c>
      <c r="K13" s="34">
        <v>23</v>
      </c>
      <c r="L13" s="34">
        <v>49</v>
      </c>
      <c r="M13" s="43"/>
      <c r="N13" s="43"/>
      <c r="O13" s="43"/>
      <c r="P13" s="43"/>
      <c r="Q13" s="43"/>
      <c r="R13" s="43"/>
    </row>
    <row r="14" spans="1:18" ht="12.75">
      <c r="A14" s="7" t="s">
        <v>64</v>
      </c>
      <c r="B14" s="35">
        <v>67</v>
      </c>
      <c r="C14" s="35">
        <v>82</v>
      </c>
      <c r="D14" s="34">
        <v>149</v>
      </c>
      <c r="E14" s="35"/>
      <c r="F14" s="35">
        <v>13</v>
      </c>
      <c r="G14" s="35">
        <v>6</v>
      </c>
      <c r="H14" s="34">
        <v>19</v>
      </c>
      <c r="I14" s="35"/>
      <c r="J14" s="34">
        <v>80</v>
      </c>
      <c r="K14" s="34">
        <v>88</v>
      </c>
      <c r="L14" s="34">
        <v>168</v>
      </c>
      <c r="M14" s="43"/>
      <c r="N14" s="43"/>
      <c r="O14" s="43"/>
      <c r="P14" s="43"/>
      <c r="Q14" s="43"/>
      <c r="R14" s="43"/>
    </row>
    <row r="15" spans="1:12" ht="12.75">
      <c r="A15" s="16"/>
      <c r="B15" s="35"/>
      <c r="C15" s="35"/>
      <c r="D15" s="35"/>
      <c r="E15" s="35"/>
      <c r="F15" s="45"/>
      <c r="G15" s="45"/>
      <c r="H15" s="35"/>
      <c r="I15" s="35"/>
      <c r="J15" s="35"/>
      <c r="K15" s="35"/>
      <c r="L15" s="35"/>
    </row>
    <row r="16" spans="1:18" ht="12.75">
      <c r="A16" s="20" t="s">
        <v>28</v>
      </c>
      <c r="B16" s="78">
        <v>7006</v>
      </c>
      <c r="C16" s="78">
        <v>5083</v>
      </c>
      <c r="D16" s="78">
        <v>12089</v>
      </c>
      <c r="E16" s="78"/>
      <c r="F16" s="78">
        <v>2120</v>
      </c>
      <c r="G16" s="78">
        <v>948</v>
      </c>
      <c r="H16" s="78">
        <v>3068</v>
      </c>
      <c r="I16" s="78"/>
      <c r="J16" s="78">
        <v>9126</v>
      </c>
      <c r="K16" s="78">
        <v>6031</v>
      </c>
      <c r="L16" s="78">
        <v>15157</v>
      </c>
      <c r="M16" s="44"/>
      <c r="N16" s="44"/>
      <c r="O16" s="44"/>
      <c r="P16" s="44"/>
      <c r="Q16" s="44"/>
      <c r="R16" s="44"/>
    </row>
    <row r="17" spans="1:18" ht="12.75">
      <c r="A17" s="7" t="s">
        <v>74</v>
      </c>
      <c r="B17" s="34">
        <v>1017</v>
      </c>
      <c r="C17" s="34">
        <v>748</v>
      </c>
      <c r="D17" s="34">
        <v>1765</v>
      </c>
      <c r="E17" s="34"/>
      <c r="F17" s="34">
        <v>213</v>
      </c>
      <c r="G17" s="34">
        <v>155</v>
      </c>
      <c r="H17" s="34">
        <v>368</v>
      </c>
      <c r="I17" s="34"/>
      <c r="J17" s="34">
        <v>1230</v>
      </c>
      <c r="K17" s="34">
        <v>903</v>
      </c>
      <c r="L17" s="34">
        <v>2133</v>
      </c>
      <c r="M17" s="43"/>
      <c r="N17" s="43"/>
      <c r="O17" s="43"/>
      <c r="P17" s="43"/>
      <c r="Q17" s="43"/>
      <c r="R17" s="43"/>
    </row>
    <row r="18" spans="1:18" ht="12.75">
      <c r="A18" s="7" t="s">
        <v>54</v>
      </c>
      <c r="B18" s="34">
        <v>1599</v>
      </c>
      <c r="C18" s="34">
        <v>825</v>
      </c>
      <c r="D18" s="34">
        <v>2424</v>
      </c>
      <c r="E18" s="34"/>
      <c r="F18" s="34">
        <v>653</v>
      </c>
      <c r="G18" s="34">
        <v>140</v>
      </c>
      <c r="H18" s="34">
        <v>793</v>
      </c>
      <c r="I18" s="34"/>
      <c r="J18" s="34">
        <v>2252</v>
      </c>
      <c r="K18" s="34">
        <v>965</v>
      </c>
      <c r="L18" s="34">
        <v>3217</v>
      </c>
      <c r="M18" s="43"/>
      <c r="N18" s="43"/>
      <c r="O18" s="43"/>
      <c r="P18" s="43"/>
      <c r="Q18" s="43"/>
      <c r="R18" s="43"/>
    </row>
    <row r="19" spans="1:18" ht="12.75">
      <c r="A19" s="7" t="s">
        <v>78</v>
      </c>
      <c r="B19" s="34">
        <v>368</v>
      </c>
      <c r="C19" s="34">
        <v>374</v>
      </c>
      <c r="D19" s="34">
        <v>742</v>
      </c>
      <c r="E19" s="34"/>
      <c r="F19" s="34">
        <v>239</v>
      </c>
      <c r="G19" s="34">
        <v>174</v>
      </c>
      <c r="H19" s="34">
        <v>413</v>
      </c>
      <c r="I19" s="34"/>
      <c r="J19" s="34">
        <v>607</v>
      </c>
      <c r="K19" s="34">
        <v>548</v>
      </c>
      <c r="L19" s="34">
        <v>1155</v>
      </c>
      <c r="M19" s="43"/>
      <c r="N19" s="43"/>
      <c r="O19" s="43"/>
      <c r="P19" s="43"/>
      <c r="Q19" s="43"/>
      <c r="R19" s="43"/>
    </row>
    <row r="20" spans="1:18" ht="12.75">
      <c r="A20" s="7" t="s">
        <v>13</v>
      </c>
      <c r="B20" s="34">
        <v>603</v>
      </c>
      <c r="C20" s="34">
        <v>525</v>
      </c>
      <c r="D20" s="34">
        <v>1128</v>
      </c>
      <c r="E20" s="34"/>
      <c r="F20" s="34">
        <v>131</v>
      </c>
      <c r="G20" s="34">
        <v>141</v>
      </c>
      <c r="H20" s="34">
        <v>272</v>
      </c>
      <c r="I20" s="34"/>
      <c r="J20" s="34">
        <v>734</v>
      </c>
      <c r="K20" s="34">
        <v>666</v>
      </c>
      <c r="L20" s="34">
        <v>1400</v>
      </c>
      <c r="M20" s="43"/>
      <c r="N20" s="43"/>
      <c r="O20" s="43"/>
      <c r="P20" s="43"/>
      <c r="Q20" s="43"/>
      <c r="R20" s="43"/>
    </row>
    <row r="21" spans="1:18" ht="12.75">
      <c r="A21" s="7" t="s">
        <v>14</v>
      </c>
      <c r="B21" s="34">
        <v>465</v>
      </c>
      <c r="C21" s="34">
        <v>340</v>
      </c>
      <c r="D21" s="34">
        <v>805</v>
      </c>
      <c r="E21" s="34"/>
      <c r="F21" s="34">
        <v>169</v>
      </c>
      <c r="G21" s="34">
        <v>96</v>
      </c>
      <c r="H21" s="34">
        <v>265</v>
      </c>
      <c r="I21" s="34"/>
      <c r="J21" s="34">
        <v>634</v>
      </c>
      <c r="K21" s="34">
        <v>436</v>
      </c>
      <c r="L21" s="34">
        <v>1070</v>
      </c>
      <c r="M21" s="43"/>
      <c r="N21" s="43"/>
      <c r="O21" s="43"/>
      <c r="P21" s="43"/>
      <c r="Q21" s="43"/>
      <c r="R21" s="43"/>
    </row>
    <row r="22" spans="1:18" ht="12.75">
      <c r="A22" s="7" t="s">
        <v>15</v>
      </c>
      <c r="B22" s="34">
        <v>2851</v>
      </c>
      <c r="C22" s="34">
        <v>2129</v>
      </c>
      <c r="D22" s="34">
        <v>4980</v>
      </c>
      <c r="E22" s="34"/>
      <c r="F22" s="34">
        <v>698</v>
      </c>
      <c r="G22" s="34">
        <v>221</v>
      </c>
      <c r="H22" s="34">
        <v>919</v>
      </c>
      <c r="I22" s="34"/>
      <c r="J22" s="34">
        <v>3549</v>
      </c>
      <c r="K22" s="34">
        <v>2350</v>
      </c>
      <c r="L22" s="34">
        <v>5899</v>
      </c>
      <c r="M22" s="43"/>
      <c r="N22" s="43"/>
      <c r="O22" s="43"/>
      <c r="P22" s="43"/>
      <c r="Q22" s="43"/>
      <c r="R22" s="43"/>
    </row>
    <row r="23" spans="1:18" ht="12.75">
      <c r="A23" s="7" t="s">
        <v>16</v>
      </c>
      <c r="B23" s="34">
        <v>14</v>
      </c>
      <c r="C23" s="34">
        <v>27</v>
      </c>
      <c r="D23" s="34">
        <v>41</v>
      </c>
      <c r="E23" s="34"/>
      <c r="F23" s="34">
        <v>7</v>
      </c>
      <c r="G23" s="34">
        <v>10</v>
      </c>
      <c r="H23" s="34">
        <v>17</v>
      </c>
      <c r="I23" s="34"/>
      <c r="J23" s="34">
        <v>21</v>
      </c>
      <c r="K23" s="34">
        <v>37</v>
      </c>
      <c r="L23" s="34">
        <v>58</v>
      </c>
      <c r="M23" s="43"/>
      <c r="N23" s="43"/>
      <c r="O23" s="43"/>
      <c r="P23" s="43"/>
      <c r="Q23" s="43"/>
      <c r="R23" s="43"/>
    </row>
    <row r="24" spans="1:18" ht="12.75">
      <c r="A24" s="7" t="s">
        <v>64</v>
      </c>
      <c r="B24" s="35">
        <v>89</v>
      </c>
      <c r="C24" s="35">
        <v>115</v>
      </c>
      <c r="D24" s="34">
        <v>204</v>
      </c>
      <c r="E24" s="35"/>
      <c r="F24" s="35">
        <v>10</v>
      </c>
      <c r="G24" s="35">
        <v>11</v>
      </c>
      <c r="H24" s="34">
        <v>21</v>
      </c>
      <c r="I24" s="35"/>
      <c r="J24" s="34">
        <v>99</v>
      </c>
      <c r="K24" s="34">
        <v>126</v>
      </c>
      <c r="L24" s="34">
        <v>225</v>
      </c>
      <c r="M24" s="43"/>
      <c r="N24" s="43"/>
      <c r="O24" s="43"/>
      <c r="P24" s="43"/>
      <c r="Q24" s="43"/>
      <c r="R24" s="43"/>
    </row>
    <row r="25" spans="1:12" ht="12.75">
      <c r="A25" s="16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</row>
    <row r="26" spans="1:12" ht="12.75">
      <c r="A26" s="20" t="s">
        <v>63</v>
      </c>
      <c r="B26" s="78">
        <f>SUM(B27:B34)</f>
        <v>7189</v>
      </c>
      <c r="C26" s="78">
        <f>SUM(C27:C34)</f>
        <v>4906</v>
      </c>
      <c r="D26" s="78">
        <f>SUM(B26:C26)</f>
        <v>12095</v>
      </c>
      <c r="E26" s="78"/>
      <c r="F26" s="78">
        <f>SUM(F27:F34)</f>
        <v>2444</v>
      </c>
      <c r="G26" s="78">
        <f>SUM(G27:G34)</f>
        <v>1146</v>
      </c>
      <c r="H26" s="78">
        <f>SUM(F26:G26)</f>
        <v>3590</v>
      </c>
      <c r="I26" s="78"/>
      <c r="J26" s="78">
        <f>SUM(B26+F26)</f>
        <v>9633</v>
      </c>
      <c r="K26" s="78">
        <f>SUM(C26+G26)</f>
        <v>6052</v>
      </c>
      <c r="L26" s="78">
        <f>SUM(J26:K26)</f>
        <v>15685</v>
      </c>
    </row>
    <row r="27" spans="1:12" ht="12.75">
      <c r="A27" s="7" t="s">
        <v>74</v>
      </c>
      <c r="B27" s="34">
        <v>996</v>
      </c>
      <c r="C27" s="34">
        <v>724</v>
      </c>
      <c r="D27" s="34">
        <f>SUM(B27:C27)</f>
        <v>1720</v>
      </c>
      <c r="E27" s="34"/>
      <c r="F27" s="34">
        <v>227</v>
      </c>
      <c r="G27" s="34">
        <v>150</v>
      </c>
      <c r="H27" s="34">
        <f>SUM(F27:G27)</f>
        <v>377</v>
      </c>
      <c r="I27" s="34"/>
      <c r="J27" s="34">
        <f>SUM(B27+F27)</f>
        <v>1223</v>
      </c>
      <c r="K27" s="34">
        <f>SUM(C27+G27)</f>
        <v>874</v>
      </c>
      <c r="L27" s="34">
        <f>SUM(J27:K27)</f>
        <v>2097</v>
      </c>
    </row>
    <row r="28" spans="1:12" ht="12.75">
      <c r="A28" s="7" t="s">
        <v>54</v>
      </c>
      <c r="B28" s="34">
        <v>1206</v>
      </c>
      <c r="C28" s="34">
        <v>660</v>
      </c>
      <c r="D28" s="34">
        <f aca="true" t="shared" si="0" ref="D28:D34">SUM(B28:C28)</f>
        <v>1866</v>
      </c>
      <c r="E28" s="34"/>
      <c r="F28" s="34">
        <v>496</v>
      </c>
      <c r="G28" s="34">
        <v>144</v>
      </c>
      <c r="H28" s="34">
        <f aca="true" t="shared" si="1" ref="H28:H34">SUM(F28:G28)</f>
        <v>640</v>
      </c>
      <c r="I28" s="34"/>
      <c r="J28" s="34">
        <f aca="true" t="shared" si="2" ref="J28:K34">SUM(B28+F28)</f>
        <v>1702</v>
      </c>
      <c r="K28" s="34">
        <f t="shared" si="2"/>
        <v>804</v>
      </c>
      <c r="L28" s="34">
        <f aca="true" t="shared" si="3" ref="L28:L34">SUM(J28:K28)</f>
        <v>2506</v>
      </c>
    </row>
    <row r="29" spans="1:12" ht="12.75">
      <c r="A29" s="7" t="s">
        <v>75</v>
      </c>
      <c r="B29" s="34">
        <v>813</v>
      </c>
      <c r="C29" s="34">
        <v>502</v>
      </c>
      <c r="D29" s="34">
        <f t="shared" si="0"/>
        <v>1315</v>
      </c>
      <c r="E29" s="34"/>
      <c r="F29" s="34">
        <v>613</v>
      </c>
      <c r="G29" s="34">
        <v>246</v>
      </c>
      <c r="H29" s="34">
        <f t="shared" si="1"/>
        <v>859</v>
      </c>
      <c r="I29" s="34"/>
      <c r="J29" s="34">
        <f t="shared" si="2"/>
        <v>1426</v>
      </c>
      <c r="K29" s="34">
        <f t="shared" si="2"/>
        <v>748</v>
      </c>
      <c r="L29" s="34">
        <f t="shared" si="3"/>
        <v>2174</v>
      </c>
    </row>
    <row r="30" spans="1:12" ht="12.75">
      <c r="A30" s="7" t="s">
        <v>13</v>
      </c>
      <c r="B30" s="34">
        <v>671</v>
      </c>
      <c r="C30" s="34">
        <v>548</v>
      </c>
      <c r="D30" s="34">
        <f t="shared" si="0"/>
        <v>1219</v>
      </c>
      <c r="E30" s="34"/>
      <c r="F30" s="34">
        <v>154</v>
      </c>
      <c r="G30" s="34">
        <v>177</v>
      </c>
      <c r="H30" s="34">
        <f t="shared" si="1"/>
        <v>331</v>
      </c>
      <c r="I30" s="34"/>
      <c r="J30" s="34">
        <f t="shared" si="2"/>
        <v>825</v>
      </c>
      <c r="K30" s="34">
        <f t="shared" si="2"/>
        <v>725</v>
      </c>
      <c r="L30" s="34">
        <f t="shared" si="3"/>
        <v>1550</v>
      </c>
    </row>
    <row r="31" spans="1:12" ht="12.75">
      <c r="A31" s="7" t="s">
        <v>14</v>
      </c>
      <c r="B31" s="34">
        <f>161+311</f>
        <v>472</v>
      </c>
      <c r="C31" s="34">
        <f>116+215</f>
        <v>331</v>
      </c>
      <c r="D31" s="34">
        <f t="shared" si="0"/>
        <v>803</v>
      </c>
      <c r="E31" s="34"/>
      <c r="F31" s="34">
        <f>67+109</f>
        <v>176</v>
      </c>
      <c r="G31" s="34">
        <f>47+65</f>
        <v>112</v>
      </c>
      <c r="H31" s="34">
        <f t="shared" si="1"/>
        <v>288</v>
      </c>
      <c r="I31" s="34"/>
      <c r="J31" s="34">
        <f t="shared" si="2"/>
        <v>648</v>
      </c>
      <c r="K31" s="34">
        <f t="shared" si="2"/>
        <v>443</v>
      </c>
      <c r="L31" s="34">
        <f t="shared" si="3"/>
        <v>1091</v>
      </c>
    </row>
    <row r="32" spans="1:12" ht="12.75">
      <c r="A32" s="7" t="s">
        <v>15</v>
      </c>
      <c r="B32" s="34">
        <v>2903</v>
      </c>
      <c r="C32" s="34">
        <v>1956</v>
      </c>
      <c r="D32" s="34">
        <f t="shared" si="0"/>
        <v>4859</v>
      </c>
      <c r="E32" s="34"/>
      <c r="F32" s="34">
        <v>755</v>
      </c>
      <c r="G32" s="34">
        <v>294</v>
      </c>
      <c r="H32" s="34">
        <f t="shared" si="1"/>
        <v>1049</v>
      </c>
      <c r="I32" s="34"/>
      <c r="J32" s="34">
        <f t="shared" si="2"/>
        <v>3658</v>
      </c>
      <c r="K32" s="34">
        <f t="shared" si="2"/>
        <v>2250</v>
      </c>
      <c r="L32" s="34">
        <f t="shared" si="3"/>
        <v>5908</v>
      </c>
    </row>
    <row r="33" spans="1:12" ht="12.75">
      <c r="A33" s="7" t="s">
        <v>16</v>
      </c>
      <c r="B33" s="34">
        <v>15</v>
      </c>
      <c r="C33" s="34">
        <v>20</v>
      </c>
      <c r="D33" s="34">
        <f t="shared" si="0"/>
        <v>35</v>
      </c>
      <c r="E33" s="34"/>
      <c r="F33" s="34">
        <v>10</v>
      </c>
      <c r="G33" s="34">
        <v>8</v>
      </c>
      <c r="H33" s="34">
        <f t="shared" si="1"/>
        <v>18</v>
      </c>
      <c r="I33" s="34"/>
      <c r="J33" s="34">
        <f t="shared" si="2"/>
        <v>25</v>
      </c>
      <c r="K33" s="34">
        <f t="shared" si="2"/>
        <v>28</v>
      </c>
      <c r="L33" s="34">
        <f t="shared" si="3"/>
        <v>53</v>
      </c>
    </row>
    <row r="34" spans="1:12" ht="12.75">
      <c r="A34" s="8" t="s">
        <v>64</v>
      </c>
      <c r="B34" s="36">
        <f>105+8</f>
        <v>113</v>
      </c>
      <c r="C34" s="36">
        <f>156+9</f>
        <v>165</v>
      </c>
      <c r="D34" s="36">
        <f t="shared" si="0"/>
        <v>278</v>
      </c>
      <c r="E34" s="36"/>
      <c r="F34" s="36">
        <f>11+2</f>
        <v>13</v>
      </c>
      <c r="G34" s="36">
        <f>13+2</f>
        <v>15</v>
      </c>
      <c r="H34" s="36">
        <f t="shared" si="1"/>
        <v>28</v>
      </c>
      <c r="I34" s="36"/>
      <c r="J34" s="36">
        <f t="shared" si="2"/>
        <v>126</v>
      </c>
      <c r="K34" s="36">
        <f t="shared" si="2"/>
        <v>180</v>
      </c>
      <c r="L34" s="36">
        <f t="shared" si="3"/>
        <v>306</v>
      </c>
    </row>
    <row r="35" spans="1:12" ht="24" customHeight="1">
      <c r="A35" s="8"/>
      <c r="B35" s="29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ht="50.25" customHeight="1">
      <c r="A36" s="108" t="s">
        <v>76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0"/>
    </row>
    <row r="37" ht="12.75" customHeight="1"/>
  </sheetData>
  <mergeCells count="3">
    <mergeCell ref="A3:L3"/>
    <mergeCell ref="A1:L1"/>
    <mergeCell ref="A36:L36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&amp;R&amp;P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A20" sqref="A20"/>
    </sheetView>
  </sheetViews>
  <sheetFormatPr defaultColWidth="9.140625" defaultRowHeight="12.75"/>
  <cols>
    <col min="1" max="1" width="13.7109375" style="0" customWidth="1"/>
    <col min="2" max="4" width="6.7109375" style="0" customWidth="1"/>
    <col min="5" max="5" width="1.7109375" style="0" customWidth="1"/>
    <col min="6" max="8" width="6.7109375" style="0" customWidth="1"/>
    <col min="9" max="9" width="1.7109375" style="0" customWidth="1"/>
    <col min="10" max="12" width="6.7109375" style="0" customWidth="1"/>
  </cols>
  <sheetData>
    <row r="1" spans="1:11" ht="27" customHeight="1">
      <c r="A1" s="103" t="s">
        <v>55</v>
      </c>
      <c r="B1" s="103"/>
      <c r="C1" s="104"/>
      <c r="D1" s="104"/>
      <c r="E1" s="104"/>
      <c r="F1" s="104"/>
      <c r="G1" s="104"/>
      <c r="H1" s="104"/>
      <c r="I1" s="104"/>
      <c r="J1" s="95"/>
      <c r="K1" s="95"/>
    </row>
    <row r="2" spans="1:11" ht="7.5" customHeight="1">
      <c r="A2" s="22"/>
      <c r="B2" s="22"/>
      <c r="C2" s="23"/>
      <c r="D2" s="23"/>
      <c r="E2" s="23"/>
      <c r="F2" s="23"/>
      <c r="G2" s="23"/>
      <c r="H2" s="23"/>
      <c r="I2" s="23"/>
      <c r="J2" s="24"/>
      <c r="K2" s="24"/>
    </row>
    <row r="3" spans="1:12" ht="26.25" customHeight="1">
      <c r="A3" s="97" t="s">
        <v>56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ht="15.75" customHeight="1">
      <c r="A4" s="3" t="s">
        <v>62</v>
      </c>
      <c r="B4" s="111" t="s">
        <v>19</v>
      </c>
      <c r="C4" s="111"/>
      <c r="D4" s="111"/>
      <c r="E4" s="9"/>
      <c r="F4" s="111" t="s">
        <v>28</v>
      </c>
      <c r="G4" s="111"/>
      <c r="H4" s="111"/>
      <c r="I4" s="9"/>
      <c r="J4" s="111" t="s">
        <v>63</v>
      </c>
      <c r="K4" s="111"/>
      <c r="L4" s="111"/>
    </row>
    <row r="5" spans="1:12" ht="12.75">
      <c r="A5" s="29"/>
      <c r="B5" s="11" t="s">
        <v>1</v>
      </c>
      <c r="C5" s="11" t="s">
        <v>0</v>
      </c>
      <c r="D5" s="11" t="s">
        <v>2</v>
      </c>
      <c r="E5" s="4"/>
      <c r="F5" s="11" t="s">
        <v>1</v>
      </c>
      <c r="G5" s="11" t="s">
        <v>0</v>
      </c>
      <c r="H5" s="11" t="s">
        <v>2</v>
      </c>
      <c r="I5" s="4"/>
      <c r="J5" s="11" t="s">
        <v>1</v>
      </c>
      <c r="K5" s="11" t="s">
        <v>0</v>
      </c>
      <c r="L5" s="11" t="s">
        <v>2</v>
      </c>
    </row>
    <row r="6" spans="1:12" ht="12.75">
      <c r="A6" s="14" t="s">
        <v>82</v>
      </c>
      <c r="B6" s="35">
        <v>97</v>
      </c>
      <c r="C6" s="35">
        <v>99</v>
      </c>
      <c r="D6" s="37">
        <f aca="true" t="shared" si="0" ref="D6:D13">SUM(B6:C6)</f>
        <v>196</v>
      </c>
      <c r="E6" s="38"/>
      <c r="F6" s="35">
        <v>135</v>
      </c>
      <c r="G6" s="35">
        <v>115</v>
      </c>
      <c r="H6" s="37">
        <f aca="true" t="shared" si="1" ref="H6:H13">SUM(F6:G6)</f>
        <v>250</v>
      </c>
      <c r="I6" s="38"/>
      <c r="J6" s="35">
        <v>205</v>
      </c>
      <c r="K6" s="35">
        <v>175</v>
      </c>
      <c r="L6" s="37">
        <f aca="true" t="shared" si="2" ref="L6:L13">SUM(J6:K6)</f>
        <v>380</v>
      </c>
    </row>
    <row r="7" spans="1:12" ht="12.75">
      <c r="A7" s="7" t="s">
        <v>81</v>
      </c>
      <c r="B7" s="34">
        <v>155</v>
      </c>
      <c r="C7" s="34">
        <v>77</v>
      </c>
      <c r="D7" s="37">
        <f t="shared" si="0"/>
        <v>232</v>
      </c>
      <c r="E7" s="34"/>
      <c r="F7" s="34">
        <v>123</v>
      </c>
      <c r="G7" s="34">
        <v>48</v>
      </c>
      <c r="H7" s="37">
        <f t="shared" si="1"/>
        <v>171</v>
      </c>
      <c r="I7" s="34"/>
      <c r="J7" s="34">
        <v>119</v>
      </c>
      <c r="K7" s="34">
        <v>52</v>
      </c>
      <c r="L7" s="37">
        <f t="shared" si="2"/>
        <v>171</v>
      </c>
    </row>
    <row r="8" spans="1:12" ht="12.75">
      <c r="A8" s="7" t="s">
        <v>3</v>
      </c>
      <c r="B8" s="34">
        <v>72</v>
      </c>
      <c r="C8" s="34">
        <v>42</v>
      </c>
      <c r="D8" s="37">
        <f t="shared" si="0"/>
        <v>114</v>
      </c>
      <c r="E8" s="34"/>
      <c r="F8" s="34">
        <v>76</v>
      </c>
      <c r="G8" s="34">
        <v>35</v>
      </c>
      <c r="H8" s="37">
        <f t="shared" si="1"/>
        <v>111</v>
      </c>
      <c r="I8" s="34"/>
      <c r="J8" s="34">
        <v>106</v>
      </c>
      <c r="K8" s="34">
        <v>40</v>
      </c>
      <c r="L8" s="37">
        <f t="shared" si="2"/>
        <v>146</v>
      </c>
    </row>
    <row r="9" spans="1:12" ht="12.75">
      <c r="A9" s="7" t="s">
        <v>4</v>
      </c>
      <c r="B9" s="34">
        <v>44</v>
      </c>
      <c r="C9" s="34">
        <v>26</v>
      </c>
      <c r="D9" s="37">
        <f t="shared" si="0"/>
        <v>70</v>
      </c>
      <c r="E9" s="35"/>
      <c r="F9" s="34">
        <v>37</v>
      </c>
      <c r="G9" s="34">
        <v>19</v>
      </c>
      <c r="H9" s="37">
        <f t="shared" si="1"/>
        <v>56</v>
      </c>
      <c r="I9" s="35"/>
      <c r="J9" s="34">
        <v>55</v>
      </c>
      <c r="K9" s="34">
        <v>26</v>
      </c>
      <c r="L9" s="37">
        <f t="shared" si="2"/>
        <v>81</v>
      </c>
    </row>
    <row r="10" spans="1:12" ht="12.75">
      <c r="A10" s="7" t="s">
        <v>5</v>
      </c>
      <c r="B10" s="34">
        <v>35</v>
      </c>
      <c r="C10" s="34">
        <v>18</v>
      </c>
      <c r="D10" s="37">
        <f t="shared" si="0"/>
        <v>53</v>
      </c>
      <c r="E10" s="34"/>
      <c r="F10" s="34">
        <v>32</v>
      </c>
      <c r="G10" s="34">
        <v>8</v>
      </c>
      <c r="H10" s="37">
        <f t="shared" si="1"/>
        <v>40</v>
      </c>
      <c r="I10" s="34"/>
      <c r="J10" s="34">
        <v>43</v>
      </c>
      <c r="K10" s="34">
        <v>15</v>
      </c>
      <c r="L10" s="37">
        <f t="shared" si="2"/>
        <v>58</v>
      </c>
    </row>
    <row r="11" spans="1:12" ht="12.75">
      <c r="A11" s="7" t="s">
        <v>79</v>
      </c>
      <c r="B11" s="34">
        <v>23</v>
      </c>
      <c r="C11" s="34">
        <v>10</v>
      </c>
      <c r="D11" s="37">
        <f t="shared" si="0"/>
        <v>33</v>
      </c>
      <c r="E11" s="34"/>
      <c r="F11" s="34">
        <v>19</v>
      </c>
      <c r="G11" s="34">
        <v>7</v>
      </c>
      <c r="H11" s="37">
        <f t="shared" si="1"/>
        <v>26</v>
      </c>
      <c r="I11" s="34"/>
      <c r="J11" s="34">
        <v>31</v>
      </c>
      <c r="K11" s="34">
        <v>8</v>
      </c>
      <c r="L11" s="37">
        <f t="shared" si="2"/>
        <v>39</v>
      </c>
    </row>
    <row r="12" spans="1:12" ht="12.75">
      <c r="A12" s="7" t="s">
        <v>80</v>
      </c>
      <c r="B12" s="34">
        <v>13</v>
      </c>
      <c r="C12" s="34">
        <v>1</v>
      </c>
      <c r="D12" s="37">
        <f t="shared" si="0"/>
        <v>14</v>
      </c>
      <c r="E12" s="34"/>
      <c r="F12" s="34">
        <v>16</v>
      </c>
      <c r="G12" s="34">
        <v>3</v>
      </c>
      <c r="H12" s="37">
        <f t="shared" si="1"/>
        <v>19</v>
      </c>
      <c r="I12" s="34"/>
      <c r="J12" s="34">
        <v>23</v>
      </c>
      <c r="K12" s="34">
        <v>5</v>
      </c>
      <c r="L12" s="37">
        <f t="shared" si="2"/>
        <v>28</v>
      </c>
    </row>
    <row r="13" spans="1:12" ht="12.75">
      <c r="A13" s="16" t="s">
        <v>83</v>
      </c>
      <c r="B13" s="35">
        <v>1</v>
      </c>
      <c r="C13" s="38" t="s">
        <v>84</v>
      </c>
      <c r="D13" s="37">
        <f t="shared" si="0"/>
        <v>1</v>
      </c>
      <c r="E13" s="35"/>
      <c r="F13" s="35">
        <v>3</v>
      </c>
      <c r="G13" s="38" t="s">
        <v>84</v>
      </c>
      <c r="H13" s="37">
        <f t="shared" si="1"/>
        <v>3</v>
      </c>
      <c r="I13" s="35"/>
      <c r="J13" s="35">
        <v>2</v>
      </c>
      <c r="K13" s="38">
        <v>1</v>
      </c>
      <c r="L13" s="37">
        <f t="shared" si="2"/>
        <v>3</v>
      </c>
    </row>
    <row r="14" spans="1:12" ht="18.75" customHeight="1">
      <c r="A14" s="90" t="s">
        <v>2</v>
      </c>
      <c r="B14" s="91">
        <f>SUM(B6:B13)</f>
        <v>440</v>
      </c>
      <c r="C14" s="91">
        <f>SUM(C6:C13)</f>
        <v>273</v>
      </c>
      <c r="D14" s="92">
        <f>SUM(B14:C14)</f>
        <v>713</v>
      </c>
      <c r="E14" s="91"/>
      <c r="F14" s="91">
        <f>SUM(F6:F13)</f>
        <v>441</v>
      </c>
      <c r="G14" s="91">
        <f>SUM(G6:G13)</f>
        <v>235</v>
      </c>
      <c r="H14" s="92">
        <f>SUM(F14:G14)</f>
        <v>676</v>
      </c>
      <c r="I14" s="91"/>
      <c r="J14" s="91">
        <f>SUM(J6:J13)</f>
        <v>584</v>
      </c>
      <c r="K14" s="91">
        <f>SUM(K6:K13)</f>
        <v>322</v>
      </c>
      <c r="L14" s="92">
        <f>SUM(J14:K14)</f>
        <v>906</v>
      </c>
    </row>
    <row r="15" spans="1:12" ht="24" customHeight="1">
      <c r="A15" s="29"/>
      <c r="B15" s="29"/>
      <c r="C15" s="5"/>
      <c r="D15" s="5"/>
      <c r="E15" s="5"/>
      <c r="F15" s="17"/>
      <c r="G15" s="17"/>
      <c r="H15" s="5"/>
      <c r="I15" s="5"/>
      <c r="J15" s="5"/>
      <c r="K15" s="5"/>
      <c r="L15" s="5"/>
    </row>
    <row r="16" spans="1:12" ht="24" customHeight="1">
      <c r="A16" s="109" t="s">
        <v>61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</row>
    <row r="17" spans="8:12" ht="12.75">
      <c r="H17" s="15"/>
      <c r="L17" s="15"/>
    </row>
  </sheetData>
  <mergeCells count="6">
    <mergeCell ref="A16:L16"/>
    <mergeCell ref="F4:H4"/>
    <mergeCell ref="J4:L4"/>
    <mergeCell ref="A1:K1"/>
    <mergeCell ref="A3:L3"/>
    <mergeCell ref="B4:D4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&amp;R&amp;P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N31" sqref="N31"/>
    </sheetView>
  </sheetViews>
  <sheetFormatPr defaultColWidth="9.140625" defaultRowHeight="12.75"/>
  <cols>
    <col min="1" max="1" width="16.8515625" style="0" customWidth="1"/>
    <col min="2" max="2" width="7.00390625" style="0" customWidth="1"/>
    <col min="3" max="4" width="7.421875" style="0" customWidth="1"/>
    <col min="5" max="5" width="1.7109375" style="0" customWidth="1"/>
    <col min="6" max="8" width="7.421875" style="0" customWidth="1"/>
    <col min="9" max="9" width="1.7109375" style="0" customWidth="1"/>
    <col min="10" max="10" width="7.421875" style="0" customWidth="1"/>
    <col min="11" max="12" width="7.28125" style="0" customWidth="1"/>
  </cols>
  <sheetData>
    <row r="1" spans="1:12" ht="30" customHeight="1">
      <c r="A1" s="99" t="s">
        <v>69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4" ht="7.5" customHeight="1">
      <c r="A2" s="25"/>
      <c r="B2" s="21"/>
      <c r="C2" s="21"/>
      <c r="D2" s="21"/>
    </row>
    <row r="3" spans="1:12" ht="26.25" customHeight="1">
      <c r="A3" s="97" t="s">
        <v>70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8"/>
    </row>
    <row r="4" spans="1:12" ht="18.75" customHeight="1">
      <c r="A4" s="39" t="s">
        <v>57</v>
      </c>
      <c r="B4" s="8" t="s">
        <v>6</v>
      </c>
      <c r="C4" s="28"/>
      <c r="D4" s="65"/>
      <c r="E4" s="30"/>
      <c r="F4" s="8" t="s">
        <v>7</v>
      </c>
      <c r="G4" s="26"/>
      <c r="H4" s="72"/>
      <c r="J4" s="8" t="s">
        <v>12</v>
      </c>
      <c r="L4" s="74"/>
    </row>
    <row r="5" spans="1:12" ht="12.75">
      <c r="A5" s="2"/>
      <c r="B5" s="6" t="s">
        <v>1</v>
      </c>
      <c r="C5" s="6" t="s">
        <v>0</v>
      </c>
      <c r="D5" s="66" t="s">
        <v>2</v>
      </c>
      <c r="E5" s="29"/>
      <c r="F5" s="6" t="s">
        <v>1</v>
      </c>
      <c r="G5" s="6" t="s">
        <v>0</v>
      </c>
      <c r="H5" s="66" t="s">
        <v>2</v>
      </c>
      <c r="I5" s="29"/>
      <c r="J5" s="6" t="s">
        <v>1</v>
      </c>
      <c r="K5" s="6" t="s">
        <v>0</v>
      </c>
      <c r="L5" s="66" t="s">
        <v>2</v>
      </c>
    </row>
    <row r="6" spans="1:12" ht="18.75" customHeight="1">
      <c r="A6" s="83" t="s">
        <v>2</v>
      </c>
      <c r="B6" s="85">
        <f>B7+B12+B33+B37</f>
        <v>584</v>
      </c>
      <c r="C6" s="85">
        <f>C7+C12+C33+C37</f>
        <v>322</v>
      </c>
      <c r="D6" s="86">
        <f>D7+D12+D33+D37</f>
        <v>906</v>
      </c>
      <c r="E6" s="87"/>
      <c r="F6" s="85">
        <f>F7+F12+F33+F37</f>
        <v>610</v>
      </c>
      <c r="G6" s="85">
        <f>G7+G12+G33+G37</f>
        <v>293</v>
      </c>
      <c r="H6" s="86">
        <f>H7+H12+H33+H37</f>
        <v>903</v>
      </c>
      <c r="I6" s="87"/>
      <c r="J6" s="85">
        <f>B6+F6</f>
        <v>1194</v>
      </c>
      <c r="K6" s="85">
        <f>C6+G6</f>
        <v>615</v>
      </c>
      <c r="L6" s="86">
        <f>D6+H6</f>
        <v>1809</v>
      </c>
    </row>
    <row r="7" spans="1:12" ht="16.5" customHeight="1">
      <c r="A7" s="79" t="s">
        <v>40</v>
      </c>
      <c r="B7" s="85">
        <f>SUM(B8:B11)</f>
        <v>240</v>
      </c>
      <c r="C7" s="85">
        <f>SUM(C8:C11)</f>
        <v>146</v>
      </c>
      <c r="D7" s="86">
        <f>SUM(D8:D11)</f>
        <v>386</v>
      </c>
      <c r="E7" s="78"/>
      <c r="F7" s="78">
        <f>SUM(F8:F11)</f>
        <v>134</v>
      </c>
      <c r="G7" s="78">
        <f>SUM(G8:G11)</f>
        <v>81</v>
      </c>
      <c r="H7" s="88">
        <f>SUM(H8:H11)</f>
        <v>215</v>
      </c>
      <c r="I7" s="78"/>
      <c r="J7" s="85">
        <f aca="true" t="shared" si="0" ref="J7:K22">B7+F7</f>
        <v>374</v>
      </c>
      <c r="K7" s="85">
        <f t="shared" si="0"/>
        <v>227</v>
      </c>
      <c r="L7" s="86">
        <f>SUM(J7:K7)</f>
        <v>601</v>
      </c>
    </row>
    <row r="8" spans="1:12" ht="12.75" customHeight="1">
      <c r="A8" s="1" t="s">
        <v>8</v>
      </c>
      <c r="B8" s="52">
        <v>51</v>
      </c>
      <c r="C8" s="52">
        <v>28</v>
      </c>
      <c r="D8" s="68">
        <f>SUM(B8:C8)</f>
        <v>79</v>
      </c>
      <c r="E8" s="34"/>
      <c r="F8" s="34">
        <v>23</v>
      </c>
      <c r="G8" s="34">
        <v>21</v>
      </c>
      <c r="H8" s="73">
        <f>SUM(F8:G8)</f>
        <v>44</v>
      </c>
      <c r="I8" s="34"/>
      <c r="J8" s="52">
        <f t="shared" si="0"/>
        <v>74</v>
      </c>
      <c r="K8" s="52">
        <f t="shared" si="0"/>
        <v>49</v>
      </c>
      <c r="L8" s="68">
        <f aca="true" t="shared" si="1" ref="L8:L37">SUM(J8:K8)</f>
        <v>123</v>
      </c>
    </row>
    <row r="9" spans="1:12" ht="12.75">
      <c r="A9" s="1" t="s">
        <v>9</v>
      </c>
      <c r="B9" s="13">
        <v>104</v>
      </c>
      <c r="C9" s="13">
        <v>48</v>
      </c>
      <c r="D9" s="68">
        <f>SUM(B9:C9)</f>
        <v>152</v>
      </c>
      <c r="E9" s="35"/>
      <c r="F9" s="35">
        <v>70</v>
      </c>
      <c r="G9" s="35">
        <v>40</v>
      </c>
      <c r="H9" s="73">
        <f>SUM(F9:G9)</f>
        <v>110</v>
      </c>
      <c r="I9" s="34"/>
      <c r="J9" s="52">
        <f t="shared" si="0"/>
        <v>174</v>
      </c>
      <c r="K9" s="52">
        <f t="shared" si="0"/>
        <v>88</v>
      </c>
      <c r="L9" s="68">
        <f t="shared" si="1"/>
        <v>262</v>
      </c>
    </row>
    <row r="10" spans="1:12" ht="12.75">
      <c r="A10" s="1" t="s">
        <v>10</v>
      </c>
      <c r="B10" s="52">
        <v>17</v>
      </c>
      <c r="C10" s="52">
        <v>19</v>
      </c>
      <c r="D10" s="68">
        <f>SUM(B10:C10)</f>
        <v>36</v>
      </c>
      <c r="E10" s="34"/>
      <c r="F10" s="35">
        <v>7</v>
      </c>
      <c r="G10" s="35">
        <v>9</v>
      </c>
      <c r="H10" s="73">
        <f>SUM(F10:G10)</f>
        <v>16</v>
      </c>
      <c r="I10" s="34"/>
      <c r="J10" s="52">
        <f t="shared" si="0"/>
        <v>24</v>
      </c>
      <c r="K10" s="52">
        <f t="shared" si="0"/>
        <v>28</v>
      </c>
      <c r="L10" s="68">
        <f t="shared" si="1"/>
        <v>52</v>
      </c>
    </row>
    <row r="11" spans="1:12" ht="12.75">
      <c r="A11" s="1" t="s">
        <v>11</v>
      </c>
      <c r="B11" s="52">
        <v>68</v>
      </c>
      <c r="C11" s="52">
        <v>51</v>
      </c>
      <c r="D11" s="68">
        <f>SUM(B11:C11)</f>
        <v>119</v>
      </c>
      <c r="E11" s="34"/>
      <c r="F11" s="34">
        <v>34</v>
      </c>
      <c r="G11" s="34">
        <v>11</v>
      </c>
      <c r="H11" s="73">
        <f>SUM(F11:G11)</f>
        <v>45</v>
      </c>
      <c r="I11" s="34"/>
      <c r="J11" s="52">
        <f t="shared" si="0"/>
        <v>102</v>
      </c>
      <c r="K11" s="52">
        <f t="shared" si="0"/>
        <v>62</v>
      </c>
      <c r="L11" s="68">
        <f t="shared" si="1"/>
        <v>164</v>
      </c>
    </row>
    <row r="12" spans="1:12" ht="16.5" customHeight="1">
      <c r="A12" s="20" t="s">
        <v>67</v>
      </c>
      <c r="B12" s="53">
        <f>SUM(B13:B32)</f>
        <v>255</v>
      </c>
      <c r="C12" s="53">
        <f>SUM(C13:C32)</f>
        <v>141</v>
      </c>
      <c r="D12" s="67">
        <f>SUM(D13:D32)</f>
        <v>396</v>
      </c>
      <c r="E12" s="60"/>
      <c r="F12" s="53">
        <f>SUM(F13:F32)</f>
        <v>433</v>
      </c>
      <c r="G12" s="53">
        <f>SUM(G13:G32)</f>
        <v>193</v>
      </c>
      <c r="H12" s="67">
        <f>SUM(H13:H32)</f>
        <v>626</v>
      </c>
      <c r="I12" s="60"/>
      <c r="J12" s="53">
        <f t="shared" si="0"/>
        <v>688</v>
      </c>
      <c r="K12" s="53">
        <f t="shared" si="0"/>
        <v>334</v>
      </c>
      <c r="L12" s="67">
        <f t="shared" si="1"/>
        <v>1022</v>
      </c>
    </row>
    <row r="13" spans="1:12" ht="12.75">
      <c r="A13" s="75" t="s">
        <v>29</v>
      </c>
      <c r="B13" s="52">
        <v>4</v>
      </c>
      <c r="C13" s="84" t="s">
        <v>84</v>
      </c>
      <c r="D13" s="68">
        <f aca="true" t="shared" si="2" ref="D13:D22">SUM(B13:C13)</f>
        <v>4</v>
      </c>
      <c r="E13" s="34"/>
      <c r="F13" s="52">
        <v>4</v>
      </c>
      <c r="G13" s="52">
        <v>1</v>
      </c>
      <c r="H13" s="68">
        <f aca="true" t="shared" si="3" ref="H13:H22">SUM(F13:G13)</f>
        <v>5</v>
      </c>
      <c r="I13" s="34"/>
      <c r="J13" s="52">
        <f t="shared" si="0"/>
        <v>8</v>
      </c>
      <c r="K13" s="52">
        <f>G13</f>
        <v>1</v>
      </c>
      <c r="L13" s="68">
        <f t="shared" si="1"/>
        <v>9</v>
      </c>
    </row>
    <row r="14" spans="1:12" ht="12.75">
      <c r="A14" s="75" t="s">
        <v>65</v>
      </c>
      <c r="B14" s="84" t="s">
        <v>84</v>
      </c>
      <c r="C14" s="84" t="s">
        <v>84</v>
      </c>
      <c r="D14" s="84" t="s">
        <v>84</v>
      </c>
      <c r="E14" s="34"/>
      <c r="F14" s="52">
        <v>1</v>
      </c>
      <c r="G14" s="84" t="s">
        <v>84</v>
      </c>
      <c r="H14" s="68">
        <f t="shared" si="3"/>
        <v>1</v>
      </c>
      <c r="I14" s="34"/>
      <c r="J14" s="52">
        <f>F14</f>
        <v>1</v>
      </c>
      <c r="K14" s="84" t="str">
        <f>G14</f>
        <v>-</v>
      </c>
      <c r="L14" s="68">
        <f t="shared" si="1"/>
        <v>1</v>
      </c>
    </row>
    <row r="15" spans="1:12" ht="12.75">
      <c r="A15" s="75" t="s">
        <v>41</v>
      </c>
      <c r="B15" s="52">
        <v>14</v>
      </c>
      <c r="C15" s="52">
        <v>8</v>
      </c>
      <c r="D15" s="68">
        <f t="shared" si="2"/>
        <v>22</v>
      </c>
      <c r="E15" s="34"/>
      <c r="F15" s="52">
        <v>53</v>
      </c>
      <c r="G15" s="52">
        <v>5</v>
      </c>
      <c r="H15" s="68">
        <f t="shared" si="3"/>
        <v>58</v>
      </c>
      <c r="I15" s="34"/>
      <c r="J15" s="52">
        <f t="shared" si="0"/>
        <v>67</v>
      </c>
      <c r="K15" s="52">
        <f t="shared" si="0"/>
        <v>13</v>
      </c>
      <c r="L15" s="68">
        <f t="shared" si="1"/>
        <v>80</v>
      </c>
    </row>
    <row r="16" spans="1:12" ht="12.75">
      <c r="A16" s="75" t="s">
        <v>30</v>
      </c>
      <c r="B16" s="52">
        <v>10</v>
      </c>
      <c r="C16" s="52">
        <v>9</v>
      </c>
      <c r="D16" s="68">
        <f t="shared" si="2"/>
        <v>19</v>
      </c>
      <c r="E16" s="34"/>
      <c r="F16" s="52">
        <v>19</v>
      </c>
      <c r="G16" s="52">
        <v>7</v>
      </c>
      <c r="H16" s="68">
        <f t="shared" si="3"/>
        <v>26</v>
      </c>
      <c r="I16" s="34"/>
      <c r="J16" s="52">
        <f t="shared" si="0"/>
        <v>29</v>
      </c>
      <c r="K16" s="52">
        <f t="shared" si="0"/>
        <v>16</v>
      </c>
      <c r="L16" s="68">
        <f t="shared" si="1"/>
        <v>45</v>
      </c>
    </row>
    <row r="17" spans="1:12" ht="12.75">
      <c r="A17" s="75" t="s">
        <v>31</v>
      </c>
      <c r="B17" s="52">
        <v>8</v>
      </c>
      <c r="C17" s="52">
        <v>4</v>
      </c>
      <c r="D17" s="68">
        <f t="shared" si="2"/>
        <v>12</v>
      </c>
      <c r="E17" s="34"/>
      <c r="F17" s="52">
        <v>10</v>
      </c>
      <c r="G17" s="52">
        <v>14</v>
      </c>
      <c r="H17" s="68">
        <f t="shared" si="3"/>
        <v>24</v>
      </c>
      <c r="I17" s="34"/>
      <c r="J17" s="52">
        <f t="shared" si="0"/>
        <v>18</v>
      </c>
      <c r="K17" s="52">
        <f t="shared" si="0"/>
        <v>18</v>
      </c>
      <c r="L17" s="68">
        <f t="shared" si="1"/>
        <v>36</v>
      </c>
    </row>
    <row r="18" spans="1:12" ht="12.75">
      <c r="A18" s="75" t="s">
        <v>32</v>
      </c>
      <c r="B18" s="52">
        <v>6</v>
      </c>
      <c r="C18" s="52">
        <v>4</v>
      </c>
      <c r="D18" s="68">
        <f t="shared" si="2"/>
        <v>10</v>
      </c>
      <c r="E18" s="34"/>
      <c r="F18" s="52">
        <v>1</v>
      </c>
      <c r="G18" s="52">
        <v>3</v>
      </c>
      <c r="H18" s="68">
        <f t="shared" si="3"/>
        <v>4</v>
      </c>
      <c r="I18" s="34"/>
      <c r="J18" s="52">
        <f t="shared" si="0"/>
        <v>7</v>
      </c>
      <c r="K18" s="52">
        <f t="shared" si="0"/>
        <v>7</v>
      </c>
      <c r="L18" s="68">
        <f t="shared" si="1"/>
        <v>14</v>
      </c>
    </row>
    <row r="19" spans="1:12" ht="12.75">
      <c r="A19" s="75" t="s">
        <v>33</v>
      </c>
      <c r="B19" s="52">
        <v>5</v>
      </c>
      <c r="C19" s="52">
        <v>7</v>
      </c>
      <c r="D19" s="68">
        <f t="shared" si="2"/>
        <v>12</v>
      </c>
      <c r="E19" s="34"/>
      <c r="F19" s="52">
        <v>14</v>
      </c>
      <c r="G19" s="52">
        <v>15</v>
      </c>
      <c r="H19" s="68">
        <f t="shared" si="3"/>
        <v>29</v>
      </c>
      <c r="I19" s="34"/>
      <c r="J19" s="52">
        <f t="shared" si="0"/>
        <v>19</v>
      </c>
      <c r="K19" s="52">
        <f t="shared" si="0"/>
        <v>22</v>
      </c>
      <c r="L19" s="68">
        <f t="shared" si="1"/>
        <v>41</v>
      </c>
    </row>
    <row r="20" spans="1:12" ht="12.75">
      <c r="A20" s="75" t="s">
        <v>42</v>
      </c>
      <c r="B20" s="52">
        <v>5</v>
      </c>
      <c r="C20" s="52">
        <v>4</v>
      </c>
      <c r="D20" s="68">
        <f t="shared" si="2"/>
        <v>9</v>
      </c>
      <c r="E20" s="34"/>
      <c r="F20" s="52">
        <v>37</v>
      </c>
      <c r="G20" s="52">
        <v>5</v>
      </c>
      <c r="H20" s="68">
        <f t="shared" si="3"/>
        <v>42</v>
      </c>
      <c r="I20" s="34"/>
      <c r="J20" s="52">
        <f t="shared" si="0"/>
        <v>42</v>
      </c>
      <c r="K20" s="52">
        <f t="shared" si="0"/>
        <v>9</v>
      </c>
      <c r="L20" s="68">
        <f t="shared" si="1"/>
        <v>51</v>
      </c>
    </row>
    <row r="21" spans="1:12" ht="12.75">
      <c r="A21" s="75" t="s">
        <v>43</v>
      </c>
      <c r="B21" s="52">
        <v>17</v>
      </c>
      <c r="C21" s="52">
        <v>3</v>
      </c>
      <c r="D21" s="68">
        <f t="shared" si="2"/>
        <v>20</v>
      </c>
      <c r="E21" s="34"/>
      <c r="F21" s="52">
        <v>39</v>
      </c>
      <c r="G21" s="52">
        <v>3</v>
      </c>
      <c r="H21" s="68">
        <f t="shared" si="3"/>
        <v>42</v>
      </c>
      <c r="I21" s="34"/>
      <c r="J21" s="52">
        <f t="shared" si="0"/>
        <v>56</v>
      </c>
      <c r="K21" s="52">
        <f t="shared" si="0"/>
        <v>6</v>
      </c>
      <c r="L21" s="68">
        <f t="shared" si="1"/>
        <v>62</v>
      </c>
    </row>
    <row r="22" spans="1:12" ht="12.75">
      <c r="A22" s="75" t="s">
        <v>34</v>
      </c>
      <c r="B22" s="52">
        <v>12</v>
      </c>
      <c r="C22" s="52">
        <v>3</v>
      </c>
      <c r="D22" s="68">
        <f t="shared" si="2"/>
        <v>15</v>
      </c>
      <c r="E22" s="34"/>
      <c r="F22" s="52">
        <v>23</v>
      </c>
      <c r="G22" s="52">
        <v>10</v>
      </c>
      <c r="H22" s="68">
        <f t="shared" si="3"/>
        <v>33</v>
      </c>
      <c r="I22" s="34"/>
      <c r="J22" s="52">
        <f t="shared" si="0"/>
        <v>35</v>
      </c>
      <c r="K22" s="52">
        <f t="shared" si="0"/>
        <v>13</v>
      </c>
      <c r="L22" s="68">
        <f t="shared" si="1"/>
        <v>48</v>
      </c>
    </row>
    <row r="23" spans="1:12" ht="12.75">
      <c r="A23" s="75" t="s">
        <v>44</v>
      </c>
      <c r="B23" s="52">
        <v>57</v>
      </c>
      <c r="C23" s="52">
        <v>25</v>
      </c>
      <c r="D23" s="68">
        <f>SUM(B23:C23)</f>
        <v>82</v>
      </c>
      <c r="E23" s="34"/>
      <c r="F23" s="52">
        <v>94</v>
      </c>
      <c r="G23" s="52">
        <v>22</v>
      </c>
      <c r="H23" s="68">
        <f>SUM(F23:G23)</f>
        <v>116</v>
      </c>
      <c r="I23" s="34"/>
      <c r="J23" s="52">
        <f>B23+F23</f>
        <v>151</v>
      </c>
      <c r="K23" s="52">
        <f>C23+G23</f>
        <v>47</v>
      </c>
      <c r="L23" s="68">
        <f t="shared" si="1"/>
        <v>198</v>
      </c>
    </row>
    <row r="24" spans="1:12" ht="12.75">
      <c r="A24" s="75" t="s">
        <v>35</v>
      </c>
      <c r="B24" s="13">
        <v>1</v>
      </c>
      <c r="C24" s="13">
        <v>2</v>
      </c>
      <c r="D24" s="68">
        <f aca="true" t="shared" si="4" ref="D24:D32">SUM(B24:C24)</f>
        <v>3</v>
      </c>
      <c r="E24" s="35"/>
      <c r="F24" s="13">
        <v>4</v>
      </c>
      <c r="G24" s="13">
        <v>3</v>
      </c>
      <c r="H24" s="68">
        <f aca="true" t="shared" si="5" ref="H24:H32">SUM(F24:G24)</f>
        <v>7</v>
      </c>
      <c r="I24" s="35"/>
      <c r="J24" s="52">
        <f aca="true" t="shared" si="6" ref="J24:K37">B24+F24</f>
        <v>5</v>
      </c>
      <c r="K24" s="52">
        <f t="shared" si="6"/>
        <v>5</v>
      </c>
      <c r="L24" s="68">
        <f t="shared" si="1"/>
        <v>10</v>
      </c>
    </row>
    <row r="25" spans="1:12" ht="12.75">
      <c r="A25" s="75" t="s">
        <v>45</v>
      </c>
      <c r="B25" s="1">
        <v>1</v>
      </c>
      <c r="C25" s="84" t="s">
        <v>84</v>
      </c>
      <c r="D25" s="68">
        <f t="shared" si="4"/>
        <v>1</v>
      </c>
      <c r="F25" s="1">
        <v>9</v>
      </c>
      <c r="G25" s="1">
        <v>1</v>
      </c>
      <c r="H25" s="68">
        <f t="shared" si="5"/>
        <v>10</v>
      </c>
      <c r="J25" s="52">
        <f t="shared" si="6"/>
        <v>10</v>
      </c>
      <c r="K25" s="52">
        <f>G25</f>
        <v>1</v>
      </c>
      <c r="L25" s="68">
        <f t="shared" si="1"/>
        <v>11</v>
      </c>
    </row>
    <row r="26" spans="1:12" ht="12.75">
      <c r="A26" s="75" t="s">
        <v>66</v>
      </c>
      <c r="B26" s="1">
        <v>1</v>
      </c>
      <c r="C26" s="1">
        <v>1</v>
      </c>
      <c r="D26" s="68">
        <f t="shared" si="4"/>
        <v>2</v>
      </c>
      <c r="F26" s="1">
        <v>0</v>
      </c>
      <c r="G26" s="1">
        <v>1</v>
      </c>
      <c r="H26" s="68">
        <f t="shared" si="5"/>
        <v>1</v>
      </c>
      <c r="J26" s="52">
        <f t="shared" si="6"/>
        <v>1</v>
      </c>
      <c r="K26" s="52">
        <f t="shared" si="6"/>
        <v>2</v>
      </c>
      <c r="L26" s="68">
        <f t="shared" si="1"/>
        <v>3</v>
      </c>
    </row>
    <row r="27" spans="1:12" ht="12.75">
      <c r="A27" s="75" t="s">
        <v>36</v>
      </c>
      <c r="B27" s="1">
        <v>9</v>
      </c>
      <c r="C27" s="1">
        <v>6</v>
      </c>
      <c r="D27" s="68">
        <f t="shared" si="4"/>
        <v>15</v>
      </c>
      <c r="F27" s="1">
        <v>23</v>
      </c>
      <c r="G27" s="1">
        <v>16</v>
      </c>
      <c r="H27" s="68">
        <f t="shared" si="5"/>
        <v>39</v>
      </c>
      <c r="J27" s="52">
        <f t="shared" si="6"/>
        <v>32</v>
      </c>
      <c r="K27" s="52">
        <f t="shared" si="6"/>
        <v>22</v>
      </c>
      <c r="L27" s="68">
        <f t="shared" si="1"/>
        <v>54</v>
      </c>
    </row>
    <row r="28" spans="1:12" ht="12.75">
      <c r="A28" s="75" t="s">
        <v>37</v>
      </c>
      <c r="B28" s="1">
        <v>27</v>
      </c>
      <c r="C28" s="1">
        <v>17</v>
      </c>
      <c r="D28" s="68">
        <f t="shared" si="4"/>
        <v>44</v>
      </c>
      <c r="F28" s="1">
        <v>22</v>
      </c>
      <c r="G28" s="1">
        <v>39</v>
      </c>
      <c r="H28" s="68">
        <f t="shared" si="5"/>
        <v>61</v>
      </c>
      <c r="J28" s="52">
        <f t="shared" si="6"/>
        <v>49</v>
      </c>
      <c r="K28" s="52">
        <f t="shared" si="6"/>
        <v>56</v>
      </c>
      <c r="L28" s="68">
        <f t="shared" si="1"/>
        <v>105</v>
      </c>
    </row>
    <row r="29" spans="1:12" ht="12.75">
      <c r="A29" s="75" t="s">
        <v>46</v>
      </c>
      <c r="B29" s="1">
        <v>5</v>
      </c>
      <c r="C29" s="56">
        <v>1</v>
      </c>
      <c r="D29" s="68">
        <f t="shared" si="4"/>
        <v>6</v>
      </c>
      <c r="F29" s="1">
        <v>10</v>
      </c>
      <c r="G29" s="1">
        <v>2</v>
      </c>
      <c r="H29" s="68">
        <f t="shared" si="5"/>
        <v>12</v>
      </c>
      <c r="J29" s="52">
        <f t="shared" si="6"/>
        <v>15</v>
      </c>
      <c r="K29" s="52">
        <f t="shared" si="6"/>
        <v>3</v>
      </c>
      <c r="L29" s="68">
        <f t="shared" si="1"/>
        <v>18</v>
      </c>
    </row>
    <row r="30" spans="1:12" ht="12.75">
      <c r="A30" s="75" t="s">
        <v>38</v>
      </c>
      <c r="B30" s="1">
        <v>53</v>
      </c>
      <c r="C30" s="1">
        <v>38</v>
      </c>
      <c r="D30" s="68">
        <f t="shared" si="4"/>
        <v>91</v>
      </c>
      <c r="F30" s="1">
        <v>49</v>
      </c>
      <c r="G30" s="1">
        <v>38</v>
      </c>
      <c r="H30" s="68">
        <f t="shared" si="5"/>
        <v>87</v>
      </c>
      <c r="J30" s="52">
        <f t="shared" si="6"/>
        <v>102</v>
      </c>
      <c r="K30" s="52">
        <f t="shared" si="6"/>
        <v>76</v>
      </c>
      <c r="L30" s="68">
        <f t="shared" si="1"/>
        <v>178</v>
      </c>
    </row>
    <row r="31" spans="1:12" ht="12.75">
      <c r="A31" s="75" t="s">
        <v>47</v>
      </c>
      <c r="B31" s="1">
        <v>15</v>
      </c>
      <c r="C31" s="1">
        <v>5</v>
      </c>
      <c r="D31" s="68">
        <f t="shared" si="4"/>
        <v>20</v>
      </c>
      <c r="F31" s="1">
        <v>12</v>
      </c>
      <c r="G31" s="1">
        <v>4</v>
      </c>
      <c r="H31" s="68">
        <f t="shared" si="5"/>
        <v>16</v>
      </c>
      <c r="J31" s="52">
        <f t="shared" si="6"/>
        <v>27</v>
      </c>
      <c r="K31" s="52">
        <f t="shared" si="6"/>
        <v>9</v>
      </c>
      <c r="L31" s="68">
        <f t="shared" si="1"/>
        <v>36</v>
      </c>
    </row>
    <row r="32" spans="1:12" ht="12.75">
      <c r="A32" s="75" t="s">
        <v>39</v>
      </c>
      <c r="B32" s="1">
        <v>5</v>
      </c>
      <c r="C32" s="1">
        <v>4</v>
      </c>
      <c r="D32" s="68">
        <f t="shared" si="4"/>
        <v>9</v>
      </c>
      <c r="F32" s="1">
        <v>9</v>
      </c>
      <c r="G32" s="1">
        <v>4</v>
      </c>
      <c r="H32" s="68">
        <f t="shared" si="5"/>
        <v>13</v>
      </c>
      <c r="J32" s="52">
        <f t="shared" si="6"/>
        <v>14</v>
      </c>
      <c r="K32" s="52">
        <f t="shared" si="6"/>
        <v>8</v>
      </c>
      <c r="L32" s="68">
        <f t="shared" si="1"/>
        <v>22</v>
      </c>
    </row>
    <row r="33" spans="1:12" ht="16.5" customHeight="1">
      <c r="A33" s="57" t="s">
        <v>60</v>
      </c>
      <c r="B33" s="58">
        <v>35</v>
      </c>
      <c r="C33" s="58">
        <v>12</v>
      </c>
      <c r="D33" s="69">
        <f>SUM(B33:C33)</f>
        <v>47</v>
      </c>
      <c r="E33" s="59"/>
      <c r="F33" s="58">
        <v>16</v>
      </c>
      <c r="G33" s="58">
        <v>4</v>
      </c>
      <c r="H33" s="69">
        <f>SUM(F33:G33)</f>
        <v>20</v>
      </c>
      <c r="I33" s="59"/>
      <c r="J33" s="53">
        <f t="shared" si="6"/>
        <v>51</v>
      </c>
      <c r="K33" s="53">
        <f t="shared" si="6"/>
        <v>16</v>
      </c>
      <c r="L33" s="67">
        <f t="shared" si="1"/>
        <v>67</v>
      </c>
    </row>
    <row r="34" spans="1:12" ht="12.75">
      <c r="A34" s="44" t="s">
        <v>68</v>
      </c>
      <c r="B34" s="1">
        <v>20</v>
      </c>
      <c r="C34" s="1">
        <v>9</v>
      </c>
      <c r="D34" s="70">
        <f>SUM(B34:C34)</f>
        <v>29</v>
      </c>
      <c r="E34" s="12"/>
      <c r="F34" s="1">
        <v>3</v>
      </c>
      <c r="G34" s="84" t="s">
        <v>84</v>
      </c>
      <c r="H34" s="70">
        <f>SUM(F34:G34)</f>
        <v>3</v>
      </c>
      <c r="I34" s="12"/>
      <c r="J34" s="52">
        <f>B34+F34</f>
        <v>23</v>
      </c>
      <c r="K34" s="52">
        <f>C34</f>
        <v>9</v>
      </c>
      <c r="L34" s="68">
        <f>SUM(J34:K34)</f>
        <v>32</v>
      </c>
    </row>
    <row r="35" spans="1:12" ht="12.75">
      <c r="A35" s="44" t="s">
        <v>49</v>
      </c>
      <c r="B35" s="1">
        <v>4</v>
      </c>
      <c r="C35" s="84" t="s">
        <v>84</v>
      </c>
      <c r="D35" s="70">
        <f>SUM(B35:C35)</f>
        <v>4</v>
      </c>
      <c r="F35" s="1">
        <v>8</v>
      </c>
      <c r="G35" s="1">
        <v>1</v>
      </c>
      <c r="H35" s="70">
        <f>SUM(F35:G35)</f>
        <v>9</v>
      </c>
      <c r="J35" s="52">
        <f>B35+F35</f>
        <v>12</v>
      </c>
      <c r="K35" s="52">
        <f>G35</f>
        <v>1</v>
      </c>
      <c r="L35" s="68">
        <f>SUM(J35:K35)</f>
        <v>13</v>
      </c>
    </row>
    <row r="36" spans="1:12" ht="12.75">
      <c r="A36" s="44" t="s">
        <v>48</v>
      </c>
      <c r="B36" s="1">
        <f>B33-B34-B35</f>
        <v>11</v>
      </c>
      <c r="C36" s="1">
        <f>C33-C34</f>
        <v>3</v>
      </c>
      <c r="D36" s="70">
        <f>SUM(B36:C36)</f>
        <v>14</v>
      </c>
      <c r="F36" s="1">
        <f>F33-F34-F35</f>
        <v>5</v>
      </c>
      <c r="G36" s="1">
        <f>G33-G35</f>
        <v>3</v>
      </c>
      <c r="H36" s="70">
        <f>SUM(F36:G36)</f>
        <v>8</v>
      </c>
      <c r="J36" s="52">
        <f>B36+F36</f>
        <v>16</v>
      </c>
      <c r="K36" s="52">
        <f t="shared" si="6"/>
        <v>6</v>
      </c>
      <c r="L36" s="68">
        <f t="shared" si="1"/>
        <v>22</v>
      </c>
    </row>
    <row r="37" spans="1:12" ht="16.5" customHeight="1">
      <c r="A37" s="80" t="s">
        <v>58</v>
      </c>
      <c r="B37" s="81">
        <v>54</v>
      </c>
      <c r="C37" s="81">
        <v>23</v>
      </c>
      <c r="D37" s="82">
        <f>SUM(B37:C37)</f>
        <v>77</v>
      </c>
      <c r="E37" s="55"/>
      <c r="F37" s="81">
        <v>27</v>
      </c>
      <c r="G37" s="81">
        <v>15</v>
      </c>
      <c r="H37" s="82">
        <f>SUM(F37:G37)</f>
        <v>42</v>
      </c>
      <c r="I37" s="55"/>
      <c r="J37" s="54">
        <f>B37+F37</f>
        <v>81</v>
      </c>
      <c r="K37" s="54">
        <f t="shared" si="6"/>
        <v>38</v>
      </c>
      <c r="L37" s="71">
        <f t="shared" si="1"/>
        <v>119</v>
      </c>
    </row>
    <row r="38" spans="1:2" ht="24" customHeight="1">
      <c r="A38" s="29"/>
      <c r="B38" s="29"/>
    </row>
    <row r="39" spans="1:12" ht="46.5" customHeight="1">
      <c r="A39" s="109" t="s">
        <v>87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</row>
    <row r="41" spans="1:8" ht="12.75">
      <c r="A41" s="76"/>
      <c r="B41" s="77"/>
      <c r="C41" s="77"/>
      <c r="D41" s="77"/>
      <c r="E41" s="77"/>
      <c r="F41" s="77"/>
      <c r="G41" s="77"/>
      <c r="H41" s="77"/>
    </row>
    <row r="67" ht="25.5" customHeight="1"/>
    <row r="68" ht="48.75" customHeight="1"/>
  </sheetData>
  <mergeCells count="3">
    <mergeCell ref="A3:L3"/>
    <mergeCell ref="A1:L1"/>
    <mergeCell ref="A39:L39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&amp;R&amp;P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C13" sqref="C13"/>
    </sheetView>
  </sheetViews>
  <sheetFormatPr defaultColWidth="9.140625" defaultRowHeight="12.75"/>
  <cols>
    <col min="1" max="1" width="22.140625" style="0" customWidth="1"/>
    <col min="2" max="2" width="12.8515625" style="0" customWidth="1"/>
    <col min="3" max="3" width="12.421875" style="0" customWidth="1"/>
    <col min="4" max="5" width="10.7109375" style="0" customWidth="1"/>
  </cols>
  <sheetData>
    <row r="1" spans="1:5" ht="27" customHeight="1">
      <c r="A1" s="99" t="s">
        <v>71</v>
      </c>
      <c r="B1" s="101"/>
      <c r="C1" s="101"/>
      <c r="D1" s="101"/>
      <c r="E1" s="101"/>
    </row>
    <row r="2" spans="1:4" ht="7.5" customHeight="1">
      <c r="A2" s="25"/>
      <c r="B2" s="21"/>
      <c r="C2" s="21"/>
      <c r="D2" s="21"/>
    </row>
    <row r="3" spans="1:5" ht="40.5" customHeight="1">
      <c r="A3" s="117" t="s">
        <v>72</v>
      </c>
      <c r="B3" s="97"/>
      <c r="C3" s="97"/>
      <c r="D3" s="97"/>
      <c r="E3" s="107"/>
    </row>
    <row r="4" spans="1:5" ht="18.75" customHeight="1">
      <c r="A4" s="112" t="s">
        <v>22</v>
      </c>
      <c r="B4" s="112"/>
      <c r="C4" s="32" t="s">
        <v>1</v>
      </c>
      <c r="D4" s="32" t="s">
        <v>0</v>
      </c>
      <c r="E4" s="32" t="s">
        <v>2</v>
      </c>
    </row>
    <row r="5" spans="1:5" ht="30.75" customHeight="1">
      <c r="A5" s="113" t="s">
        <v>26</v>
      </c>
      <c r="B5" s="113"/>
      <c r="C5" s="39">
        <v>207</v>
      </c>
      <c r="D5" s="39">
        <v>160</v>
      </c>
      <c r="E5" s="39">
        <f aca="true" t="shared" si="0" ref="E5:E10">SUM(C5:D5)</f>
        <v>367</v>
      </c>
    </row>
    <row r="6" spans="1:6" ht="25.5" customHeight="1">
      <c r="A6" s="114" t="s">
        <v>24</v>
      </c>
      <c r="B6" s="114"/>
      <c r="C6" s="1">
        <v>4</v>
      </c>
      <c r="D6" s="1">
        <v>3</v>
      </c>
      <c r="E6" s="1">
        <f t="shared" si="0"/>
        <v>7</v>
      </c>
      <c r="F6" s="31"/>
    </row>
    <row r="7" spans="1:5" ht="25.5" customHeight="1">
      <c r="A7" s="114" t="s">
        <v>25</v>
      </c>
      <c r="B7" s="114"/>
      <c r="C7" s="1">
        <v>65</v>
      </c>
      <c r="D7" s="1">
        <v>29</v>
      </c>
      <c r="E7" s="1">
        <f t="shared" si="0"/>
        <v>94</v>
      </c>
    </row>
    <row r="8" spans="1:7" ht="16.5" customHeight="1">
      <c r="A8" s="114" t="s">
        <v>20</v>
      </c>
      <c r="B8" s="114"/>
      <c r="C8" s="1">
        <v>10</v>
      </c>
      <c r="D8" s="1">
        <v>10</v>
      </c>
      <c r="E8" s="1">
        <f t="shared" si="0"/>
        <v>20</v>
      </c>
      <c r="G8" s="15"/>
    </row>
    <row r="9" spans="1:5" ht="25.5" customHeight="1">
      <c r="A9" s="114" t="s">
        <v>23</v>
      </c>
      <c r="B9" s="114"/>
      <c r="C9" s="1">
        <v>225</v>
      </c>
      <c r="D9" s="1">
        <v>69</v>
      </c>
      <c r="E9" s="1">
        <f t="shared" si="0"/>
        <v>294</v>
      </c>
    </row>
    <row r="10" spans="1:5" ht="16.5" customHeight="1">
      <c r="A10" s="115" t="s">
        <v>73</v>
      </c>
      <c r="B10" s="115"/>
      <c r="C10" s="39">
        <f>C11-(SUM(C5:C9))</f>
        <v>73</v>
      </c>
      <c r="D10" s="39">
        <f>D11-(SUM(D5:D9))</f>
        <v>51</v>
      </c>
      <c r="E10" s="39">
        <f t="shared" si="0"/>
        <v>124</v>
      </c>
    </row>
    <row r="11" spans="1:7" ht="16.5" customHeight="1">
      <c r="A11" s="116" t="s">
        <v>2</v>
      </c>
      <c r="B11" s="116"/>
      <c r="C11" s="81">
        <v>584</v>
      </c>
      <c r="D11" s="81">
        <v>322</v>
      </c>
      <c r="E11" s="81">
        <f>SUM(C11:D11)</f>
        <v>906</v>
      </c>
      <c r="G11" s="15"/>
    </row>
    <row r="12" spans="1:7" ht="24" customHeight="1">
      <c r="A12" s="18"/>
      <c r="B12" s="18"/>
      <c r="C12" s="39"/>
      <c r="D12" s="39"/>
      <c r="E12" s="39"/>
      <c r="G12" s="15"/>
    </row>
    <row r="13" spans="1:5" ht="12.75" customHeight="1">
      <c r="A13" s="89"/>
      <c r="B13" s="24"/>
      <c r="C13" s="24"/>
      <c r="D13" s="24"/>
      <c r="E13" s="21"/>
    </row>
    <row r="14" spans="1:6" ht="12.75" customHeight="1">
      <c r="A14" s="16"/>
      <c r="B14" s="13"/>
      <c r="C14" s="13"/>
      <c r="D14" s="13"/>
      <c r="E14" s="5"/>
      <c r="F14" s="15"/>
    </row>
    <row r="15" spans="1:6" ht="12.75" customHeight="1">
      <c r="A15" s="16"/>
      <c r="B15" s="13"/>
      <c r="C15" s="13"/>
      <c r="D15" s="13"/>
      <c r="E15" s="5"/>
      <c r="F15" s="15"/>
    </row>
    <row r="16" spans="1:12" ht="12.75" customHeight="1">
      <c r="A16" s="50"/>
      <c r="B16" s="50"/>
      <c r="C16" s="51"/>
      <c r="D16" s="51"/>
      <c r="E16" s="51"/>
      <c r="F16" s="51"/>
      <c r="G16" s="51"/>
      <c r="H16" s="51"/>
      <c r="I16" s="51"/>
      <c r="J16" s="30"/>
      <c r="K16" s="30"/>
      <c r="L16" s="5"/>
    </row>
    <row r="17" spans="1:12" ht="12.75" customHeight="1">
      <c r="A17" s="22"/>
      <c r="B17" s="22"/>
      <c r="C17" s="23"/>
      <c r="D17" s="23"/>
      <c r="E17" s="23"/>
      <c r="F17" s="23"/>
      <c r="G17" s="23"/>
      <c r="H17" s="23"/>
      <c r="I17" s="23"/>
      <c r="J17" s="24"/>
      <c r="K17" s="24"/>
      <c r="L17" s="5"/>
    </row>
    <row r="18" spans="1:12" ht="12.75" customHeight="1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30"/>
      <c r="L18" s="30"/>
    </row>
    <row r="19" spans="1:12" ht="12" customHeight="1">
      <c r="A19" s="18"/>
      <c r="B19" s="46"/>
      <c r="C19" s="46"/>
      <c r="D19" s="46"/>
      <c r="E19" s="19"/>
      <c r="F19" s="46"/>
      <c r="G19" s="46"/>
      <c r="H19" s="46"/>
      <c r="I19" s="19"/>
      <c r="J19" s="46"/>
      <c r="K19" s="46"/>
      <c r="L19" s="46"/>
    </row>
    <row r="20" spans="1:12" ht="12" customHeight="1">
      <c r="A20" s="5"/>
      <c r="B20" s="47"/>
      <c r="C20" s="47"/>
      <c r="D20" s="47"/>
      <c r="E20" s="48"/>
      <c r="F20" s="47"/>
      <c r="G20" s="47"/>
      <c r="H20" s="47"/>
      <c r="I20" s="48"/>
      <c r="J20" s="47"/>
      <c r="K20" s="47"/>
      <c r="L20" s="47"/>
    </row>
    <row r="21" spans="1:12" ht="12" customHeight="1">
      <c r="A21" s="14"/>
      <c r="B21" s="35"/>
      <c r="C21" s="35"/>
      <c r="D21" s="37"/>
      <c r="E21" s="38"/>
      <c r="F21" s="35"/>
      <c r="G21" s="35"/>
      <c r="H21" s="37"/>
      <c r="I21" s="38"/>
      <c r="J21" s="35"/>
      <c r="K21" s="35"/>
      <c r="L21" s="37"/>
    </row>
    <row r="22" spans="1:12" ht="12" customHeight="1">
      <c r="A22" s="16"/>
      <c r="B22" s="35"/>
      <c r="C22" s="35"/>
      <c r="D22" s="37"/>
      <c r="E22" s="35"/>
      <c r="F22" s="35"/>
      <c r="G22" s="35"/>
      <c r="H22" s="37"/>
      <c r="I22" s="35"/>
      <c r="J22" s="35"/>
      <c r="K22" s="35"/>
      <c r="L22" s="37"/>
    </row>
    <row r="23" spans="1:12" ht="12" customHeight="1">
      <c r="A23" s="16"/>
      <c r="B23" s="35"/>
      <c r="C23" s="35"/>
      <c r="D23" s="37"/>
      <c r="E23" s="35"/>
      <c r="F23" s="35"/>
      <c r="G23" s="35"/>
      <c r="H23" s="37"/>
      <c r="I23" s="35"/>
      <c r="J23" s="35"/>
      <c r="K23" s="35"/>
      <c r="L23" s="37"/>
    </row>
    <row r="24" spans="1:12" ht="15" customHeight="1">
      <c r="A24" s="16"/>
      <c r="B24" s="35"/>
      <c r="C24" s="35"/>
      <c r="D24" s="37"/>
      <c r="E24" s="35"/>
      <c r="F24" s="35"/>
      <c r="G24" s="35"/>
      <c r="H24" s="37"/>
      <c r="I24" s="35"/>
      <c r="J24" s="35"/>
      <c r="K24" s="35"/>
      <c r="L24" s="37"/>
    </row>
    <row r="25" spans="1:12" ht="12.75" customHeight="1">
      <c r="A25" s="16"/>
      <c r="B25" s="35"/>
      <c r="C25" s="35"/>
      <c r="D25" s="37"/>
      <c r="E25" s="35"/>
      <c r="F25" s="35"/>
      <c r="G25" s="35"/>
      <c r="H25" s="37"/>
      <c r="I25" s="35"/>
      <c r="J25" s="35"/>
      <c r="K25" s="35"/>
      <c r="L25" s="37"/>
    </row>
    <row r="26" spans="1:12" ht="12" customHeight="1">
      <c r="A26" s="16"/>
      <c r="B26" s="35"/>
      <c r="C26" s="35"/>
      <c r="D26" s="37"/>
      <c r="E26" s="35"/>
      <c r="F26" s="35"/>
      <c r="G26" s="35"/>
      <c r="H26" s="37"/>
      <c r="I26" s="35"/>
      <c r="J26" s="35"/>
      <c r="K26" s="35"/>
      <c r="L26" s="37"/>
    </row>
    <row r="27" spans="1:12" ht="12" customHeight="1">
      <c r="A27" s="16"/>
      <c r="B27" s="35"/>
      <c r="C27" s="35"/>
      <c r="D27" s="37"/>
      <c r="E27" s="35"/>
      <c r="F27" s="35"/>
      <c r="G27" s="35"/>
      <c r="H27" s="37"/>
      <c r="I27" s="35"/>
      <c r="J27" s="35"/>
      <c r="K27" s="35"/>
      <c r="L27" s="37"/>
    </row>
    <row r="28" spans="1:12" ht="12" customHeight="1">
      <c r="A28" s="16"/>
      <c r="B28" s="35"/>
      <c r="C28" s="35"/>
      <c r="D28" s="37"/>
      <c r="E28" s="35"/>
      <c r="F28" s="35"/>
      <c r="G28" s="35"/>
      <c r="H28" s="37"/>
      <c r="I28" s="35"/>
      <c r="J28" s="35"/>
      <c r="K28" s="35"/>
      <c r="L28" s="37"/>
    </row>
    <row r="29" spans="1:12" ht="12" customHeight="1">
      <c r="A29" s="16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</row>
    <row r="30" spans="1:12" ht="12" customHeight="1">
      <c r="A30" s="5"/>
      <c r="B30" s="5"/>
      <c r="C30" s="5"/>
      <c r="D30" s="5"/>
      <c r="E30" s="5"/>
      <c r="F30" s="17"/>
      <c r="G30" s="17"/>
      <c r="H30" s="5"/>
      <c r="I30" s="5"/>
      <c r="J30" s="5"/>
      <c r="K30" s="5"/>
      <c r="L30" s="5"/>
    </row>
    <row r="31" spans="1:12" ht="12" customHeight="1">
      <c r="A31" s="16"/>
      <c r="B31" s="39"/>
      <c r="C31" s="39"/>
      <c r="D31" s="39"/>
      <c r="E31" s="5"/>
      <c r="F31" s="5"/>
      <c r="G31" s="5"/>
      <c r="H31" s="5"/>
      <c r="I31" s="5"/>
      <c r="J31" s="5"/>
      <c r="K31" s="5"/>
      <c r="L31" s="5"/>
    </row>
    <row r="32" spans="1:12" ht="12" customHeight="1">
      <c r="A32" s="16"/>
      <c r="B32" s="39"/>
      <c r="C32" s="39"/>
      <c r="D32" s="39"/>
      <c r="E32" s="5"/>
      <c r="F32" s="5"/>
      <c r="G32" s="5"/>
      <c r="H32" s="5"/>
      <c r="I32" s="5"/>
      <c r="J32" s="5"/>
      <c r="K32" s="5"/>
      <c r="L32" s="5"/>
    </row>
    <row r="33" spans="1:4" ht="12" customHeight="1">
      <c r="A33" s="7"/>
      <c r="B33" s="1"/>
      <c r="C33" s="1"/>
      <c r="D33" s="1"/>
    </row>
    <row r="34" spans="1:4" ht="15" customHeight="1">
      <c r="A34" s="16"/>
      <c r="B34" s="13"/>
      <c r="C34" s="13"/>
      <c r="D34" s="13"/>
    </row>
    <row r="35" spans="1:4" ht="12.75" customHeight="1">
      <c r="A35" s="18"/>
      <c r="B35" s="19"/>
      <c r="C35" s="19"/>
      <c r="D35" s="19"/>
    </row>
  </sheetData>
  <mergeCells count="10">
    <mergeCell ref="A10:B10"/>
    <mergeCell ref="A11:B11"/>
    <mergeCell ref="A3:E3"/>
    <mergeCell ref="A7:B7"/>
    <mergeCell ref="A8:B8"/>
    <mergeCell ref="A9:B9"/>
    <mergeCell ref="A1:E1"/>
    <mergeCell ref="A4:B4"/>
    <mergeCell ref="A5:B5"/>
    <mergeCell ref="A6:B6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Centrala Studiestödsnämnden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Margaretha Pettersson</dc:creator>
  <cp:keywords/>
  <dc:description/>
  <cp:lastModifiedBy>Kristina Melander</cp:lastModifiedBy>
  <cp:lastPrinted>2005-11-30T14:50:12Z</cp:lastPrinted>
  <dcterms:created xsi:type="dcterms:W3CDTF">2001-10-12T10:51:08Z</dcterms:created>
  <dcterms:modified xsi:type="dcterms:W3CDTF">2007-05-30T09:19:08Z</dcterms:modified>
  <cp:category/>
  <cp:version/>
  <cp:contentType/>
  <cp:contentStatus/>
</cp:coreProperties>
</file>